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I.2.5 INFORMACIÓN ADICIONAL\"/>
    </mc:Choice>
  </mc:AlternateContent>
  <xr:revisionPtr revIDLastSave="0" documentId="13_ncr:1_{48289B6A-B862-4CB9-B492-6C0572998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R-01" sheetId="2" r:id="rId1"/>
    <sheet name="Papel de trabajo" sheetId="3" r:id="rId2"/>
  </sheets>
  <externalReferences>
    <externalReference r:id="rId3"/>
    <externalReference r:id="rId4"/>
  </externalReferences>
  <definedNames>
    <definedName name="_xlnm.Print_Area" localSheetId="0">'FR-01'!$B$1:$M$57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I39" i="2"/>
  <c r="I38" i="2"/>
  <c r="I37" i="2"/>
  <c r="I35" i="2"/>
  <c r="I34" i="2"/>
  <c r="I30" i="2"/>
  <c r="I29" i="2"/>
  <c r="I28" i="2"/>
  <c r="I27" i="2"/>
  <c r="I26" i="2"/>
  <c r="I25" i="2"/>
  <c r="I24" i="2"/>
  <c r="I23" i="2"/>
  <c r="F42" i="2" l="1"/>
  <c r="D14" i="2"/>
  <c r="G28" i="2"/>
  <c r="G29" i="2"/>
  <c r="G30" i="2"/>
  <c r="H14" i="2" l="1"/>
  <c r="H34" i="2"/>
  <c r="C41" i="2"/>
  <c r="H32" i="2"/>
  <c r="H31" i="2"/>
  <c r="H30" i="2"/>
  <c r="H29" i="2"/>
  <c r="H28" i="2"/>
  <c r="H27" i="2"/>
  <c r="H26" i="2"/>
  <c r="H25" i="2"/>
  <c r="H24" i="2"/>
  <c r="H23" i="2"/>
  <c r="H38" i="2"/>
  <c r="H37" i="2"/>
  <c r="H35" i="2"/>
  <c r="B74" i="3" l="1"/>
  <c r="C74" i="3"/>
  <c r="C19" i="3"/>
  <c r="B7" i="3"/>
  <c r="C7" i="3"/>
  <c r="C63" i="3"/>
  <c r="B63" i="3"/>
  <c r="G32" i="2"/>
  <c r="L32" i="2"/>
  <c r="M31" i="2" l="1"/>
  <c r="L31" i="2"/>
  <c r="C39" i="3"/>
  <c r="C24" i="3"/>
  <c r="C30" i="3"/>
  <c r="C44" i="3"/>
  <c r="B44" i="3"/>
  <c r="C35" i="3"/>
  <c r="B35" i="3"/>
  <c r="B30" i="3"/>
  <c r="B24" i="3"/>
  <c r="B19" i="3"/>
  <c r="G31" i="2"/>
  <c r="C48" i="3" l="1"/>
  <c r="C59" i="3"/>
  <c r="C85" i="3"/>
  <c r="L26" i="2" l="1"/>
  <c r="L29" i="2"/>
  <c r="L28" i="2"/>
  <c r="L27" i="2" l="1"/>
  <c r="L23" i="2"/>
  <c r="L24" i="2"/>
  <c r="L25" i="2"/>
  <c r="J50" i="2" l="1"/>
  <c r="J49" i="2"/>
  <c r="J48" i="2"/>
  <c r="J41" i="2"/>
  <c r="F41" i="2"/>
  <c r="M41" i="2" s="1"/>
  <c r="E41" i="2"/>
  <c r="M38" i="2"/>
  <c r="L38" i="2"/>
  <c r="G38" i="2"/>
  <c r="M37" i="2"/>
  <c r="L37" i="2"/>
  <c r="G37" i="2"/>
  <c r="M35" i="2"/>
  <c r="L35" i="2"/>
  <c r="G35" i="2"/>
  <c r="M34" i="2"/>
  <c r="L34" i="2"/>
  <c r="O34" i="2" s="1"/>
  <c r="G34" i="2"/>
  <c r="M30" i="2"/>
  <c r="L30" i="2"/>
  <c r="M29" i="2"/>
  <c r="M28" i="2"/>
  <c r="M27" i="2"/>
  <c r="G27" i="2"/>
  <c r="M26" i="2"/>
  <c r="G26" i="2"/>
  <c r="M25" i="2"/>
  <c r="G25" i="2"/>
  <c r="M24" i="2"/>
  <c r="G24" i="2"/>
  <c r="M23" i="2"/>
  <c r="G23" i="2"/>
  <c r="D41" i="2"/>
  <c r="E42" i="2" s="1"/>
  <c r="M14" i="2"/>
  <c r="K41" i="2"/>
  <c r="G14" i="2" l="1"/>
  <c r="H41" i="2"/>
  <c r="L14" i="2"/>
  <c r="L41" i="2" s="1"/>
  <c r="I41" i="2"/>
</calcChain>
</file>

<file path=xl/sharedStrings.xml><?xml version="1.0" encoding="utf-8"?>
<sst xmlns="http://schemas.openxmlformats.org/spreadsheetml/2006/main" count="177" uniqueCount="156">
  <si>
    <t>CUADRO RESUMEN DE LA SITUACIÓN FINANCIERA</t>
  </si>
  <si>
    <r>
      <t xml:space="preserve">°  Nota: </t>
    </r>
    <r>
      <rPr>
        <sz val="12"/>
        <rFont val="Arial Narrow"/>
        <family val="2"/>
      </rPr>
      <t>anexar papel de trabajo de cómo se integran las cuentas Deudoras y Acreedoras</t>
    </r>
  </si>
  <si>
    <t>CUENTAS DE RESULTADOS</t>
  </si>
  <si>
    <t>CUENTAS DE BALANCE</t>
  </si>
  <si>
    <t>FUENTE DE FINANCIAMIENTO</t>
  </si>
  <si>
    <t>APROBADO / MODIFICADO ANUAL</t>
  </si>
  <si>
    <t>INGRESOS Y OTROS BENEFICIOS ACUMULADOS</t>
  </si>
  <si>
    <t>INTERESES GENERADOS ACUMULADOS</t>
  </si>
  <si>
    <t>GASTOS Y OTRAS PÉRDIDAS ACUMULADOS</t>
  </si>
  <si>
    <t>%</t>
  </si>
  <si>
    <t>POR EROGAR
(D)</t>
  </si>
  <si>
    <t>SALDOS EN CAJA Y BANCOS
(A)</t>
  </si>
  <si>
    <t>° DEUDORAS DE ACTIVO
(B)</t>
  </si>
  <si>
    <t xml:space="preserve">° ACREEDORAS DE PASIVO
( C ) </t>
  </si>
  <si>
    <t>DIFERENCIA
A+B-C = D</t>
  </si>
  <si>
    <t>AVANCE %</t>
  </si>
  <si>
    <t xml:space="preserve">FIN. </t>
  </si>
  <si>
    <t>ING. PROPIOS</t>
  </si>
  <si>
    <t>Impuestos</t>
  </si>
  <si>
    <t>Derechos</t>
  </si>
  <si>
    <t>Aprovechamientos</t>
  </si>
  <si>
    <t>Productos</t>
  </si>
  <si>
    <t>Ingresos por Ventas</t>
  </si>
  <si>
    <t xml:space="preserve">otros </t>
  </si>
  <si>
    <t>TOTALES:</t>
  </si>
  <si>
    <t>I  R  R  E  D  U  C  T  I  B  L  E  S</t>
  </si>
  <si>
    <t>CONCEPTO</t>
  </si>
  <si>
    <t>PRESUPUESTO</t>
  </si>
  <si>
    <t>ACUMULADO</t>
  </si>
  <si>
    <t xml:space="preserve"> EJEMPLO:</t>
  </si>
  <si>
    <t>C.N.A.</t>
  </si>
  <si>
    <t>LUZ</t>
  </si>
  <si>
    <t>CLORACIÓN</t>
  </si>
  <si>
    <t>ELABORÓ:</t>
  </si>
  <si>
    <t xml:space="preserve">REVISÓ </t>
  </si>
  <si>
    <t>Vo. Bo.</t>
  </si>
  <si>
    <t>Formato : FR-01</t>
  </si>
  <si>
    <t>REFERENCIA</t>
  </si>
  <si>
    <t>DESCRIPCIÓN</t>
  </si>
  <si>
    <t>LOGOTIPO:</t>
  </si>
  <si>
    <t>Insertar el logotipo representativo de la Entidad.</t>
  </si>
  <si>
    <t>MUNICIPIO DE:</t>
  </si>
  <si>
    <t>Especificar el nombre de la Entidad.</t>
  </si>
  <si>
    <t>EJERCICIO FISCAL:</t>
  </si>
  <si>
    <t>Indicar el ejercicio fiscal correspondiente</t>
  </si>
  <si>
    <t>FUENTE DE FINANCIAMIENTO:</t>
  </si>
  <si>
    <t>Nombre de los fondos y ejercicio que maneja el sujeto de revisión.</t>
  </si>
  <si>
    <t>APROBADO / MODIFICADO ANUAL:</t>
  </si>
  <si>
    <t>Refleja las asignaciones presupuestarias anuales según lo establecido en el  Presupuesto de Egresos y sus anexos, o bien, la asignación presupuestaria que resulta de incorporar, en su caso, las adecuaciones presupuestarias al presupuesto aprobado.</t>
  </si>
  <si>
    <t>CUENTAS DE RESULTADOS:</t>
  </si>
  <si>
    <t>Indicar los Ingresos y otros beneficios acumulados, los Intereses Generados acumulados o los Gastos y otras pérdidas acumulados, el porcentaje y los Ingresos y otros beneficios pendientes de erogar.</t>
  </si>
  <si>
    <t>INGRESOS Y OTROS BENEFICIOS ACUMULADOS:</t>
  </si>
  <si>
    <t>Representa el importe de los ingresos y otros beneficios del ente público provenientes de los ingresos de gestión, participaciones, aportaciones, transferencias, asignaciones, subsidios y otras ayudas y otros ingresos.</t>
  </si>
  <si>
    <t>INTERESES GENERADOS ACUMULADOS:</t>
  </si>
  <si>
    <t>Representa el importe de los rendimientos financieros y/o intereses bancarios generados por el manejo de las cuentas bancarias de los de los ingresos de gestión, participaciones, aportaciones, transferencias, asignaciones, subsidios y otras ayudas y otros ingresos.</t>
  </si>
  <si>
    <t>GASTOS Y OTRAS PÉRDIDAS ACUMULADOS:</t>
  </si>
  <si>
    <t>Representa el importe de los gastos y otras pérdidas del ente público, incurridos por gastos de funcionamiento, intereses, transferencias, participaciones y aportaciones otorgadas, otras pérdidas de la gestión y extraordinarias, entre otras.</t>
  </si>
  <si>
    <t>%:</t>
  </si>
  <si>
    <t>Representa el porcentaje de la aplicación de los ingresos, otros bneficios acumulados e intereses generados, y se calcula dividiendo los gastos y otras pérdidas entre los ingresos (mas intereses).</t>
  </si>
  <si>
    <t>POR EROGAR:</t>
  </si>
  <si>
    <t>Importe de ingresos y otros beneficios pendientes de erogar.</t>
  </si>
  <si>
    <t>CUENTAS DE BALANCE:</t>
  </si>
  <si>
    <t>Indicar los saldos en caja y bancos, las cuentas deudoras de activo, acreedoras de pasivo y la diferencia.</t>
  </si>
  <si>
    <t>SALDOS EN CAJA Y BANCOS:</t>
  </si>
  <si>
    <t>Importe reflejado en caja y bancos al mes que se reporta.</t>
  </si>
  <si>
    <t>DEUDORAS DE ACTIVO:</t>
  </si>
  <si>
    <t>Sumatoria de las cuentas deudoras de cada fuente de financiamiento.</t>
  </si>
  <si>
    <t>ACREEDORAS DE PASIVO:</t>
  </si>
  <si>
    <t>Sumatoria de las cuentas acreedoras de cada fuente de financiamiento.</t>
  </si>
  <si>
    <t>DIFERENCIA:</t>
  </si>
  <si>
    <t>Sumatoria de las cuentas de Activo menos Pasivo igual a Recursos por Erogar.</t>
  </si>
  <si>
    <t>AVANCE %:</t>
  </si>
  <si>
    <t>Representa el porcentaje de la aplicación de recursos respecto al presupuesto aprobado/modificado, y se calcula dividiendo los gastos y otras pérdidas entre el presupuesto aprobado/modificado anual.</t>
  </si>
  <si>
    <t>IRREDUCTIBLES:</t>
  </si>
  <si>
    <t>Gastos que el Municipio debe hacer de manera mensual.</t>
  </si>
  <si>
    <t>CONCEPTO:</t>
  </si>
  <si>
    <t>Nombre de la cuenta.</t>
  </si>
  <si>
    <t>PRESUPUESTO:</t>
  </si>
  <si>
    <t>Importe total presupuestado para cada concepto.</t>
  </si>
  <si>
    <t>Importe total ejercido al mes que se reporta.</t>
  </si>
  <si>
    <t>Porcentaje reflejado entre lo presupuestado y lo acumulado, y se calcula dividiendo el acumulado entre el presupuesto</t>
  </si>
  <si>
    <t>AUTORIZÓ:</t>
  </si>
  <si>
    <t>REVISÓ:</t>
  </si>
  <si>
    <t>Incluir el nombre y firma de la persona que revisó el formato.</t>
  </si>
  <si>
    <t>ENTIDAD DE MUNICIPIO DE TEPEAPULCO, HGO.</t>
  </si>
  <si>
    <t>Fondo General de Participaciones</t>
  </si>
  <si>
    <t>Fondo de Fomento Municipal</t>
  </si>
  <si>
    <t>Fondo de Fiscalización y Recaudación</t>
  </si>
  <si>
    <t>Impuesto Sobre Producción y Servicios (IEPS TAB)</t>
  </si>
  <si>
    <t>Incentivo a la Venta Final de Diesel y Gasolina</t>
  </si>
  <si>
    <t>Impuesto Sobre la Renta</t>
  </si>
  <si>
    <t>FAISM</t>
  </si>
  <si>
    <t>FAFM</t>
  </si>
  <si>
    <t>ISAN</t>
  </si>
  <si>
    <t>CISAN</t>
  </si>
  <si>
    <t>PRESIDENTE MUNICIPAL</t>
  </si>
  <si>
    <t>FEIEF</t>
  </si>
  <si>
    <t>Impuesto Sobre la Renta (EBI)</t>
  </si>
  <si>
    <t>Fondo de compensaciòn</t>
  </si>
  <si>
    <t>Cuenta</t>
  </si>
  <si>
    <t>1123-01-023</t>
  </si>
  <si>
    <t>2117-05-23</t>
  </si>
  <si>
    <t>2117-07-23</t>
  </si>
  <si>
    <t>2117-08-23</t>
  </si>
  <si>
    <t>2117-12-23</t>
  </si>
  <si>
    <t>2117-21-23</t>
  </si>
  <si>
    <t>2117-22-23</t>
  </si>
  <si>
    <t>2117-23-23</t>
  </si>
  <si>
    <t>2119-1-01-23</t>
  </si>
  <si>
    <t>2119-1-12-23</t>
  </si>
  <si>
    <t>2119-1-23-23</t>
  </si>
  <si>
    <t>Fondo de Estabilizacion de los Ingresos de las Entidades Federativas (FEIEF)</t>
  </si>
  <si>
    <t>1123-08-023</t>
  </si>
  <si>
    <t>1123-12-023</t>
  </si>
  <si>
    <t>1123-21-023</t>
  </si>
  <si>
    <t>Impuesto Sobre Automoviles Nuevos</t>
  </si>
  <si>
    <t>1123-22-023</t>
  </si>
  <si>
    <t>2117-01-23</t>
  </si>
  <si>
    <t>2117-31-22</t>
  </si>
  <si>
    <t>2111-0-08-23</t>
  </si>
  <si>
    <t>2111-0-12-23</t>
  </si>
  <si>
    <t>2111-0-31-23</t>
  </si>
  <si>
    <t>Multas por omisión fiscal</t>
  </si>
  <si>
    <t>1123-05-023</t>
  </si>
  <si>
    <t>1134-000685</t>
  </si>
  <si>
    <t>1134-000692</t>
  </si>
  <si>
    <t>1134-000607</t>
  </si>
  <si>
    <t>1134-000695</t>
  </si>
  <si>
    <t>1134-000681</t>
  </si>
  <si>
    <t>2111-5-154011</t>
  </si>
  <si>
    <t>2112-1-000025</t>
  </si>
  <si>
    <t>2112-1-000567</t>
  </si>
  <si>
    <t>2112-1-000640</t>
  </si>
  <si>
    <t>2112-1-000641</t>
  </si>
  <si>
    <t>2112-1-000706</t>
  </si>
  <si>
    <t>2112-2-000626</t>
  </si>
  <si>
    <t>2112-2-000689</t>
  </si>
  <si>
    <t>2117-27-23</t>
  </si>
  <si>
    <t>2117-31-23</t>
  </si>
  <si>
    <t>2113-000692</t>
  </si>
  <si>
    <t>2113-000397</t>
  </si>
  <si>
    <t>2113-000701</t>
  </si>
  <si>
    <t>2113-000652</t>
  </si>
  <si>
    <t>2113-000695</t>
  </si>
  <si>
    <t>2113-000607</t>
  </si>
  <si>
    <t>2113-000681</t>
  </si>
  <si>
    <t>2113-000685</t>
  </si>
  <si>
    <t>2112-1-000137</t>
  </si>
  <si>
    <t>ING. ALFREDO GONZALEZ QUIROZ</t>
  </si>
  <si>
    <t>LIC. SANDRA NAYELI DIAZ LEAL</t>
  </si>
  <si>
    <t>SINDICA HACENDARIA</t>
  </si>
  <si>
    <t>TESORERA MUNICIPAL</t>
  </si>
  <si>
    <t xml:space="preserve">MTRA. EN A.P.P MARIA DE LA LUZ TOVAR OSORIO </t>
  </si>
  <si>
    <t>al 31 de Diciembre de 2024</t>
  </si>
  <si>
    <t>EJERCICIO FISCAL 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</si>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</sst>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0;[Red]#,##0.00"/>
    <numFmt numFmtId="166" formatCode="&quot;$&quot;#,##0.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b/>
      <sz val="10"/>
      <color theme="1"/>
      <name val="Arial Narrow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5" fillId="0" borderId="0"/>
  </cellStyleXfs>
  <cellXfs count="98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10" fillId="2" borderId="0" xfId="1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1" fillId="2" borderId="0" xfId="0" applyFont="1" applyFill="1"/>
    <xf numFmtId="0" fontId="12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/>
    <xf numFmtId="9" fontId="15" fillId="2" borderId="1" xfId="0" applyNumberFormat="1" applyFont="1" applyFill="1" applyBorder="1"/>
    <xf numFmtId="164" fontId="15" fillId="2" borderId="1" xfId="0" applyNumberFormat="1" applyFont="1" applyFill="1" applyBorder="1"/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right"/>
    </xf>
    <xf numFmtId="4" fontId="14" fillId="2" borderId="1" xfId="0" applyNumberFormat="1" applyFont="1" applyFill="1" applyBorder="1"/>
    <xf numFmtId="0" fontId="14" fillId="2" borderId="1" xfId="0" applyFont="1" applyFill="1" applyBorder="1"/>
    <xf numFmtId="9" fontId="7" fillId="2" borderId="1" xfId="0" applyNumberFormat="1" applyFont="1" applyFill="1" applyBorder="1"/>
    <xf numFmtId="0" fontId="12" fillId="2" borderId="0" xfId="0" applyFont="1" applyFill="1" applyAlignment="1">
      <alignment horizontal="center"/>
    </xf>
    <xf numFmtId="165" fontId="7" fillId="2" borderId="0" xfId="0" applyNumberFormat="1" applyFont="1" applyFill="1" applyAlignment="1">
      <alignment horizontal="center"/>
    </xf>
    <xf numFmtId="9" fontId="7" fillId="2" borderId="0" xfId="0" applyNumberFormat="1" applyFont="1" applyFill="1"/>
    <xf numFmtId="0" fontId="16" fillId="2" borderId="0" xfId="0" applyFont="1" applyFill="1"/>
    <xf numFmtId="0" fontId="17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1" applyFont="1" applyFill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0" fillId="0" borderId="0" xfId="0" applyFont="1" applyAlignment="1">
      <alignment vertical="top"/>
    </xf>
    <xf numFmtId="4" fontId="7" fillId="2" borderId="0" xfId="0" applyNumberFormat="1" applyFont="1" applyFill="1"/>
    <xf numFmtId="0" fontId="21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4" fontId="16" fillId="2" borderId="0" xfId="0" applyNumberFormat="1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15" fillId="0" borderId="1" xfId="0" applyNumberFormat="1" applyFont="1" applyBorder="1"/>
    <xf numFmtId="0" fontId="5" fillId="0" borderId="0" xfId="2"/>
    <xf numFmtId="4" fontId="5" fillId="0" borderId="0" xfId="2" applyNumberFormat="1"/>
    <xf numFmtId="0" fontId="12" fillId="0" borderId="0" xfId="2" applyFont="1" applyAlignment="1">
      <alignment horizontal="center" vertical="center" wrapText="1"/>
    </xf>
    <xf numFmtId="4" fontId="12" fillId="0" borderId="0" xfId="2" applyNumberFormat="1" applyFont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left" vertical="center"/>
    </xf>
    <xf numFmtId="4" fontId="12" fillId="0" borderId="1" xfId="2" applyNumberFormat="1" applyFont="1" applyBorder="1" applyAlignment="1">
      <alignment horizontal="right" vertical="center" wrapText="1"/>
    </xf>
    <xf numFmtId="0" fontId="14" fillId="0" borderId="1" xfId="2" applyFont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4" fillId="0" borderId="0" xfId="2" applyFont="1"/>
    <xf numFmtId="49" fontId="3" fillId="0" borderId="0" xfId="2" applyNumberFormat="1" applyFont="1"/>
    <xf numFmtId="0" fontId="3" fillId="0" borderId="0" xfId="2" applyFont="1"/>
    <xf numFmtId="49" fontId="2" fillId="0" borderId="0" xfId="2" applyNumberFormat="1" applyFont="1"/>
    <xf numFmtId="164" fontId="0" fillId="0" borderId="0" xfId="0" applyNumberFormat="1"/>
    <xf numFmtId="49" fontId="1" fillId="0" borderId="0" xfId="2" applyNumberFormat="1" applyFont="1"/>
    <xf numFmtId="0" fontId="1" fillId="0" borderId="0" xfId="2" applyFont="1"/>
    <xf numFmtId="9" fontId="14" fillId="2" borderId="1" xfId="0" applyNumberFormat="1" applyFont="1" applyFill="1" applyBorder="1"/>
    <xf numFmtId="4" fontId="14" fillId="2" borderId="0" xfId="0" applyNumberFormat="1" applyFont="1" applyFill="1"/>
    <xf numFmtId="0" fontId="6" fillId="2" borderId="0" xfId="0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left"/>
    </xf>
    <xf numFmtId="165" fontId="7" fillId="2" borderId="1" xfId="0" applyNumberFormat="1" applyFont="1" applyFill="1" applyBorder="1" applyAlignment="1">
      <alignment horizontal="center"/>
    </xf>
    <xf numFmtId="4" fontId="16" fillId="2" borderId="0" xfId="0" applyNumberFormat="1" applyFont="1" applyFill="1" applyAlignment="1">
      <alignment horizontal="center" wrapText="1"/>
    </xf>
    <xf numFmtId="4" fontId="16" fillId="2" borderId="0" xfId="0" applyNumberFormat="1" applyFont="1" applyFill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66" fontId="7" fillId="0" borderId="5" xfId="0" applyNumberFormat="1" applyFont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21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18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7" fillId="2" borderId="0" xfId="0" applyFont="1" applyFill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4" fontId="12" fillId="3" borderId="1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491490</xdr:colOff>
      <xdr:row>2</xdr:row>
      <xdr:rowOff>28575</xdr:rowOff>
    </xdr:from>
    <xdr:to>
      <xdr:col>12</xdr:col>
      <xdr:colOff>510540</xdr:colOff>
      <xdr:row>3</xdr:row>
      <xdr:rowOff>104775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673715" y="352425"/>
          <a:ext cx="971550" cy="276225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to/Documents/Subido%204TRIM%20ASEH/4%20Contable/BCA_TEP_04_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to/Documents/Subido%204TRIM%20ASEH/2%20Presupuestales/EAEPFF_TEP_04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1"/>
    </sheetNames>
    <sheetDataSet>
      <sheetData sheetId="0">
        <row r="21">
          <cell r="P21">
            <v>459681.41</v>
          </cell>
        </row>
        <row r="144">
          <cell r="P144">
            <v>-3783146.19</v>
          </cell>
        </row>
        <row r="146">
          <cell r="P146">
            <v>6697497.1299999999</v>
          </cell>
        </row>
        <row r="148">
          <cell r="P148">
            <v>2231500.75</v>
          </cell>
        </row>
        <row r="150">
          <cell r="P150">
            <v>67648.13</v>
          </cell>
        </row>
        <row r="152">
          <cell r="P152">
            <v>92530.2</v>
          </cell>
        </row>
        <row r="154">
          <cell r="P154">
            <v>1825412.52</v>
          </cell>
        </row>
        <row r="156">
          <cell r="P156">
            <v>84984.4</v>
          </cell>
        </row>
        <row r="158">
          <cell r="P158">
            <v>72626.179999999993</v>
          </cell>
        </row>
        <row r="160">
          <cell r="P160">
            <v>796490.03</v>
          </cell>
        </row>
        <row r="162">
          <cell r="P162">
            <v>370094.48</v>
          </cell>
        </row>
        <row r="165">
          <cell r="P165">
            <v>25510.66</v>
          </cell>
        </row>
        <row r="166">
          <cell r="P166">
            <v>8696.2800000000007</v>
          </cell>
        </row>
        <row r="168">
          <cell r="P168">
            <v>7316.12</v>
          </cell>
        </row>
        <row r="171">
          <cell r="P171">
            <v>-8862.2900000000009</v>
          </cell>
        </row>
        <row r="172">
          <cell r="P172">
            <v>9540</v>
          </cell>
        </row>
        <row r="202">
          <cell r="P202">
            <v>416919.09</v>
          </cell>
        </row>
        <row r="203">
          <cell r="P203">
            <v>487592.43</v>
          </cell>
        </row>
        <row r="204">
          <cell r="P204">
            <v>333.18</v>
          </cell>
        </row>
        <row r="205">
          <cell r="P205">
            <v>40870.879999999997</v>
          </cell>
        </row>
        <row r="206">
          <cell r="P206">
            <v>206894</v>
          </cell>
        </row>
        <row r="207">
          <cell r="P207">
            <v>9725</v>
          </cell>
        </row>
        <row r="208">
          <cell r="P208">
            <v>10550.99</v>
          </cell>
        </row>
        <row r="209">
          <cell r="P209">
            <v>796454.99</v>
          </cell>
        </row>
        <row r="210">
          <cell r="P210">
            <v>-422.64</v>
          </cell>
        </row>
        <row r="218">
          <cell r="P218">
            <v>-28549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1"/>
    </sheetNames>
    <sheetDataSet>
      <sheetData sheetId="0">
        <row r="3177">
          <cell r="AB3177">
            <v>277304206.96000004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121"/>
  <sheetViews>
    <sheetView tabSelected="1" topLeftCell="A48" zoomScaleNormal="100" workbookViewId="0">
      <selection sqref="A1:N60"/>
    </sheetView>
  </sheetViews>
  <sheetFormatPr baseColWidth="10" defaultRowHeight="12.75" x14ac:dyDescent="0.2"/>
  <cols>
    <col min="2" max="2" width="30.7109375" style="1" customWidth="1"/>
    <col min="3" max="3" width="10.7109375" style="1" customWidth="1"/>
    <col min="4" max="6" width="10.5703125" style="1" customWidth="1"/>
    <col min="7" max="7" width="6" style="1" customWidth="1"/>
    <col min="8" max="8" width="12.7109375" style="1" customWidth="1"/>
    <col min="9" max="10" width="13.7109375" style="1" customWidth="1"/>
    <col min="11" max="11" width="17.5703125" style="1" customWidth="1"/>
    <col min="12" max="12" width="14.28515625" style="1" customWidth="1"/>
    <col min="13" max="13" width="8.28515625" style="1" customWidth="1"/>
    <col min="14" max="14" width="11.42578125" style="1"/>
    <col min="15" max="15" width="12.7109375" customWidth="1"/>
  </cols>
  <sheetData>
    <row r="3" spans="2:15" ht="15.75" x14ac:dyDescent="0.25">
      <c r="B3" s="65" t="s">
        <v>84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2:15" ht="15.7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5" ht="15.75" x14ac:dyDescent="0.25">
      <c r="B5" s="65" t="s">
        <v>0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2:15" ht="15.75" x14ac:dyDescent="0.25">
      <c r="B6" s="39"/>
      <c r="C6" s="39"/>
      <c r="D6" s="39"/>
      <c r="E6" s="65" t="s">
        <v>153</v>
      </c>
      <c r="F6" s="65"/>
      <c r="G6" s="65"/>
      <c r="H6" s="65"/>
      <c r="I6" s="39"/>
      <c r="J6" s="39"/>
      <c r="K6" s="39"/>
      <c r="L6" s="39"/>
      <c r="M6" s="39"/>
    </row>
    <row r="7" spans="2:15" ht="16.5" x14ac:dyDescent="0.3">
      <c r="B7" s="66" t="s">
        <v>154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3"/>
    </row>
    <row r="8" spans="2:15" ht="16.5" x14ac:dyDescent="0.3"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3"/>
    </row>
    <row r="9" spans="2:15" ht="15.75" x14ac:dyDescent="0.25">
      <c r="B9" s="4" t="s">
        <v>1</v>
      </c>
      <c r="C9" s="5"/>
      <c r="D9" s="5"/>
      <c r="E9" s="39"/>
      <c r="F9" s="39"/>
      <c r="G9" s="39"/>
      <c r="H9" s="39"/>
      <c r="I9" s="39"/>
      <c r="J9" s="39"/>
      <c r="K9" s="39"/>
      <c r="L9" s="39"/>
      <c r="M9" s="39"/>
    </row>
    <row r="10" spans="2:15" x14ac:dyDescent="0.2">
      <c r="C10" s="6"/>
      <c r="D10" s="6"/>
      <c r="E10" s="6"/>
    </row>
    <row r="11" spans="2:15" ht="13.5" x14ac:dyDescent="0.25">
      <c r="D11" s="67" t="s">
        <v>2</v>
      </c>
      <c r="E11" s="67"/>
      <c r="F11" s="68"/>
      <c r="G11" s="68"/>
      <c r="H11" s="68"/>
      <c r="I11" s="67" t="s">
        <v>3</v>
      </c>
      <c r="J11" s="67"/>
      <c r="K11" s="67"/>
      <c r="L11" s="67"/>
    </row>
    <row r="12" spans="2:15" ht="13.5" x14ac:dyDescent="0.25">
      <c r="B12" s="69" t="s">
        <v>4</v>
      </c>
      <c r="C12" s="71" t="s">
        <v>5</v>
      </c>
      <c r="D12" s="71" t="s">
        <v>6</v>
      </c>
      <c r="E12" s="71" t="s">
        <v>7</v>
      </c>
      <c r="F12" s="72" t="s">
        <v>8</v>
      </c>
      <c r="G12" s="72" t="s">
        <v>9</v>
      </c>
      <c r="H12" s="69" t="s">
        <v>10</v>
      </c>
      <c r="I12" s="72" t="s">
        <v>11</v>
      </c>
      <c r="J12" s="72" t="s">
        <v>12</v>
      </c>
      <c r="K12" s="72" t="s">
        <v>13</v>
      </c>
      <c r="L12" s="72" t="s">
        <v>14</v>
      </c>
      <c r="M12" s="45" t="s">
        <v>15</v>
      </c>
    </row>
    <row r="13" spans="2:15" ht="50.25" customHeight="1" x14ac:dyDescent="0.2">
      <c r="B13" s="70"/>
      <c r="C13" s="71"/>
      <c r="D13" s="71"/>
      <c r="E13" s="71"/>
      <c r="F13" s="72"/>
      <c r="G13" s="72"/>
      <c r="H13" s="70"/>
      <c r="I13" s="72"/>
      <c r="J13" s="72"/>
      <c r="K13" s="72"/>
      <c r="L13" s="72"/>
      <c r="M13" s="7" t="s">
        <v>16</v>
      </c>
    </row>
    <row r="14" spans="2:15" ht="13.5" x14ac:dyDescent="0.25">
      <c r="B14" s="8" t="s">
        <v>17</v>
      </c>
      <c r="C14" s="46">
        <v>142162930.34</v>
      </c>
      <c r="D14" s="9">
        <f>SUM(D16:D21)</f>
        <v>107824693.77</v>
      </c>
      <c r="E14" s="9"/>
      <c r="F14" s="9">
        <v>115074882.05</v>
      </c>
      <c r="G14" s="10">
        <f>F14/D14</f>
        <v>1.0672405181642837</v>
      </c>
      <c r="H14" s="11">
        <f t="shared" ref="H14" si="0">D14-F14</f>
        <v>-7250188.2800000012</v>
      </c>
      <c r="I14" s="11">
        <f>[1]Page1!$P$144+[1]Page1!$P$171+[1]Page1!$P$202+[1]Page1!$P$21</f>
        <v>-2915407.98</v>
      </c>
      <c r="J14" s="11">
        <v>305585.87</v>
      </c>
      <c r="K14" s="11">
        <v>460429.22</v>
      </c>
      <c r="L14" s="11">
        <f>I14+J14-K14</f>
        <v>-3070251.33</v>
      </c>
      <c r="M14" s="10">
        <f>F14/C14</f>
        <v>0.80945772413936856</v>
      </c>
      <c r="O14" s="60"/>
    </row>
    <row r="15" spans="2:15" ht="13.5" x14ac:dyDescent="0.25">
      <c r="B15" s="8"/>
      <c r="C15" s="46"/>
      <c r="D15" s="9"/>
      <c r="E15" s="9"/>
      <c r="F15" s="9"/>
      <c r="G15" s="10"/>
      <c r="H15" s="11"/>
      <c r="I15" s="11"/>
      <c r="J15" s="11"/>
      <c r="K15" s="11"/>
      <c r="L15" s="11"/>
      <c r="M15" s="10"/>
    </row>
    <row r="16" spans="2:15" ht="13.5" x14ac:dyDescent="0.25">
      <c r="B16" s="12" t="s">
        <v>18</v>
      </c>
      <c r="C16" s="46">
        <v>71367130.230000004</v>
      </c>
      <c r="D16" s="9">
        <v>75564528.430000007</v>
      </c>
      <c r="E16" s="9"/>
      <c r="F16" s="9"/>
      <c r="G16" s="10"/>
      <c r="H16" s="11"/>
      <c r="I16" s="11"/>
      <c r="J16" s="11"/>
      <c r="K16" s="11"/>
      <c r="L16" s="11"/>
      <c r="M16" s="10"/>
    </row>
    <row r="17" spans="2:15" ht="13.5" x14ac:dyDescent="0.25">
      <c r="B17" s="12" t="s">
        <v>19</v>
      </c>
      <c r="C17" s="46">
        <v>25737632.620000001</v>
      </c>
      <c r="D17" s="9">
        <v>27131514.690000001</v>
      </c>
      <c r="E17" s="9"/>
      <c r="F17" s="9"/>
      <c r="G17" s="10"/>
      <c r="H17" s="11"/>
      <c r="I17" s="11"/>
      <c r="J17" s="11"/>
      <c r="K17" s="11"/>
      <c r="L17" s="11"/>
      <c r="M17" s="10"/>
    </row>
    <row r="18" spans="2:15" ht="13.5" x14ac:dyDescent="0.25">
      <c r="B18" s="12" t="s">
        <v>20</v>
      </c>
      <c r="C18" s="46">
        <v>302191.05</v>
      </c>
      <c r="D18" s="9">
        <v>567298.74</v>
      </c>
      <c r="E18" s="9"/>
      <c r="F18" s="9"/>
      <c r="G18" s="10"/>
      <c r="H18" s="11"/>
      <c r="I18" s="11"/>
      <c r="J18" s="11"/>
      <c r="K18" s="11"/>
      <c r="L18" s="11"/>
      <c r="M18" s="10"/>
    </row>
    <row r="19" spans="2:15" ht="13.5" x14ac:dyDescent="0.25">
      <c r="B19" s="12" t="s">
        <v>21</v>
      </c>
      <c r="C19" s="46">
        <v>1307723.8400000001</v>
      </c>
      <c r="D19" s="9">
        <v>2204738.6</v>
      </c>
      <c r="E19" s="9"/>
      <c r="F19" s="9"/>
      <c r="G19" s="10"/>
      <c r="H19" s="11"/>
      <c r="I19" s="11"/>
      <c r="J19" s="11"/>
      <c r="K19" s="11"/>
      <c r="L19" s="11"/>
      <c r="M19" s="10"/>
    </row>
    <row r="20" spans="2:15" ht="13.5" x14ac:dyDescent="0.25">
      <c r="B20" s="12" t="s">
        <v>22</v>
      </c>
      <c r="C20" s="46"/>
      <c r="D20" s="9"/>
      <c r="E20" s="9"/>
      <c r="F20" s="9"/>
      <c r="G20" s="10"/>
      <c r="H20" s="11"/>
      <c r="I20" s="11"/>
      <c r="J20" s="11"/>
      <c r="K20" s="11"/>
      <c r="L20" s="11"/>
      <c r="M20" s="10"/>
    </row>
    <row r="21" spans="2:15" ht="13.5" x14ac:dyDescent="0.25">
      <c r="B21" s="12" t="s">
        <v>23</v>
      </c>
      <c r="C21" s="46"/>
      <c r="D21" s="9">
        <v>2356613.31</v>
      </c>
      <c r="E21" s="9"/>
      <c r="F21" s="9"/>
      <c r="G21" s="10"/>
      <c r="H21" s="11"/>
      <c r="I21" s="11"/>
      <c r="J21" s="11"/>
      <c r="K21" s="11"/>
      <c r="L21" s="11"/>
      <c r="M21" s="10"/>
    </row>
    <row r="22" spans="2:15" ht="13.5" x14ac:dyDescent="0.25">
      <c r="B22" s="12"/>
      <c r="C22" s="46"/>
      <c r="D22" s="9"/>
      <c r="E22" s="9"/>
      <c r="F22" s="9"/>
      <c r="G22" s="10"/>
      <c r="H22" s="11"/>
      <c r="I22" s="11"/>
      <c r="J22" s="11"/>
      <c r="K22" s="11"/>
      <c r="L22" s="11"/>
      <c r="M22" s="10"/>
    </row>
    <row r="23" spans="2:15" ht="13.5" x14ac:dyDescent="0.25">
      <c r="B23" s="12" t="s">
        <v>85</v>
      </c>
      <c r="C23" s="46">
        <v>60182377.509999998</v>
      </c>
      <c r="D23" s="9">
        <v>64919171.350000001</v>
      </c>
      <c r="E23" s="9">
        <v>55255.88</v>
      </c>
      <c r="F23" s="46">
        <v>60680291.210000001</v>
      </c>
      <c r="G23" s="10">
        <f t="shared" ref="G23:G31" si="1">F23/D23</f>
        <v>0.93470526422546518</v>
      </c>
      <c r="H23" s="11">
        <f t="shared" ref="H23:H32" si="2">D23-F23</f>
        <v>4238880.1400000006</v>
      </c>
      <c r="I23" s="11">
        <f>[1]Page1!$P$160+[1]Page1!$P$209</f>
        <v>1592945.02</v>
      </c>
      <c r="J23" s="11"/>
      <c r="K23" s="11">
        <v>650895</v>
      </c>
      <c r="L23" s="11">
        <f t="shared" ref="L23:L31" si="3">I23+J23-K23</f>
        <v>942050.02</v>
      </c>
      <c r="M23" s="10">
        <f t="shared" ref="M23:M31" si="4">F23/C23</f>
        <v>1.0082734135905027</v>
      </c>
      <c r="O23" s="60"/>
    </row>
    <row r="24" spans="2:15" ht="13.5" x14ac:dyDescent="0.25">
      <c r="B24" s="12" t="s">
        <v>86</v>
      </c>
      <c r="C24" s="46">
        <v>19986078.129999999</v>
      </c>
      <c r="D24" s="9">
        <v>20299153.460000001</v>
      </c>
      <c r="E24" s="9">
        <v>381.14</v>
      </c>
      <c r="F24" s="46">
        <v>19293967</v>
      </c>
      <c r="G24" s="10">
        <f t="shared" si="1"/>
        <v>0.95048136061532096</v>
      </c>
      <c r="H24" s="11">
        <f t="shared" si="2"/>
        <v>1005186.4600000009</v>
      </c>
      <c r="I24" s="11">
        <f>[1]Page1!$P$154+[1]Page1!$P$206</f>
        <v>2032306.52</v>
      </c>
      <c r="J24" s="11"/>
      <c r="K24" s="11">
        <v>204308</v>
      </c>
      <c r="L24" s="11">
        <f t="shared" si="3"/>
        <v>1827998.52</v>
      </c>
      <c r="M24" s="10">
        <f t="shared" si="4"/>
        <v>0.96537033801738681</v>
      </c>
      <c r="O24" s="60"/>
    </row>
    <row r="25" spans="2:15" ht="13.5" x14ac:dyDescent="0.25">
      <c r="B25" s="12" t="s">
        <v>87</v>
      </c>
      <c r="C25" s="46">
        <v>1928699</v>
      </c>
      <c r="D25" s="9">
        <v>2021843.64</v>
      </c>
      <c r="E25" s="9">
        <v>775.32</v>
      </c>
      <c r="F25" s="46">
        <v>1926481.65</v>
      </c>
      <c r="G25" s="10">
        <f t="shared" si="1"/>
        <v>0.95283414201110028</v>
      </c>
      <c r="H25" s="11">
        <f t="shared" si="2"/>
        <v>95361.989999999991</v>
      </c>
      <c r="I25" s="11">
        <f>[1]Page1!$P$152+[1]Page1!$P$205</f>
        <v>133401.07999999999</v>
      </c>
      <c r="J25" s="11"/>
      <c r="K25" s="11">
        <v>37241</v>
      </c>
      <c r="L25" s="11">
        <f t="shared" si="3"/>
        <v>96160.079999999987</v>
      </c>
      <c r="M25" s="10">
        <f t="shared" si="4"/>
        <v>0.99885033901090836</v>
      </c>
      <c r="O25" s="60"/>
    </row>
    <row r="26" spans="2:15" ht="13.5" x14ac:dyDescent="0.25">
      <c r="B26" s="12" t="s">
        <v>88</v>
      </c>
      <c r="C26" s="46">
        <v>1361113.19</v>
      </c>
      <c r="D26" s="9">
        <v>1099199.78</v>
      </c>
      <c r="E26" s="9">
        <v>32.630000000000003</v>
      </c>
      <c r="F26" s="46">
        <v>1098221</v>
      </c>
      <c r="G26" s="10">
        <f t="shared" si="1"/>
        <v>0.99910955222352749</v>
      </c>
      <c r="H26" s="11">
        <f t="shared" si="2"/>
        <v>978.78000000002794</v>
      </c>
      <c r="I26" s="11">
        <f>[1]Page1!$P$156+[1]Page1!$P$207</f>
        <v>94709.4</v>
      </c>
      <c r="J26" s="11"/>
      <c r="K26" s="11">
        <v>16314</v>
      </c>
      <c r="L26" s="11">
        <f t="shared" si="3"/>
        <v>78395.399999999994</v>
      </c>
      <c r="M26" s="10">
        <f t="shared" si="4"/>
        <v>0.8068550125504258</v>
      </c>
      <c r="O26" s="60"/>
    </row>
    <row r="27" spans="2:15" ht="13.5" x14ac:dyDescent="0.25">
      <c r="B27" s="12" t="s">
        <v>89</v>
      </c>
      <c r="C27" s="46">
        <v>3202857.63</v>
      </c>
      <c r="D27" s="9">
        <v>1822436.6</v>
      </c>
      <c r="E27" s="9">
        <v>33961.32</v>
      </c>
      <c r="F27" s="46">
        <v>2408826</v>
      </c>
      <c r="G27" s="10">
        <f t="shared" si="1"/>
        <v>1.3217612069467874</v>
      </c>
      <c r="H27" s="11">
        <f t="shared" si="2"/>
        <v>-586389.39999999991</v>
      </c>
      <c r="I27" s="11">
        <f>[1]Page1!$P$165+[1]Page1!$P$210</f>
        <v>25088.02</v>
      </c>
      <c r="J27" s="11"/>
      <c r="K27" s="11"/>
      <c r="L27" s="11">
        <f t="shared" si="3"/>
        <v>25088.02</v>
      </c>
      <c r="M27" s="10">
        <f t="shared" si="4"/>
        <v>0.75208650470049154</v>
      </c>
      <c r="O27" s="60"/>
    </row>
    <row r="28" spans="2:15" ht="13.5" x14ac:dyDescent="0.25">
      <c r="B28" s="12" t="s">
        <v>90</v>
      </c>
      <c r="C28" s="46">
        <v>10630617.439999999</v>
      </c>
      <c r="D28" s="9">
        <v>6371266</v>
      </c>
      <c r="E28" s="9">
        <v>1444.33</v>
      </c>
      <c r="F28" s="46">
        <v>5517369.5800000001</v>
      </c>
      <c r="G28" s="10">
        <f t="shared" si="1"/>
        <v>0.86597696282026215</v>
      </c>
      <c r="H28" s="11">
        <f t="shared" si="2"/>
        <v>853896.41999999993</v>
      </c>
      <c r="I28" s="11">
        <f>[1]Page1!$P$162</f>
        <v>370094.48</v>
      </c>
      <c r="J28" s="11"/>
      <c r="K28" s="11">
        <v>467.95</v>
      </c>
      <c r="L28" s="11">
        <f t="shared" si="3"/>
        <v>369626.52999999997</v>
      </c>
      <c r="M28" s="10">
        <f t="shared" si="4"/>
        <v>0.51900744346604955</v>
      </c>
      <c r="O28" s="60"/>
    </row>
    <row r="29" spans="2:15" ht="13.5" x14ac:dyDescent="0.25">
      <c r="B29" s="12" t="s">
        <v>97</v>
      </c>
      <c r="C29" s="46">
        <v>160916.44</v>
      </c>
      <c r="D29" s="9">
        <v>379373.95</v>
      </c>
      <c r="E29" s="9">
        <v>386.32</v>
      </c>
      <c r="F29" s="46">
        <v>372504.12</v>
      </c>
      <c r="G29" s="10">
        <f t="shared" si="1"/>
        <v>0.98189166652059268</v>
      </c>
      <c r="H29" s="11">
        <f t="shared" si="2"/>
        <v>6869.8300000000163</v>
      </c>
      <c r="I29" s="11">
        <f>[1]Page1!$P$168</f>
        <v>7316.12</v>
      </c>
      <c r="J29" s="11"/>
      <c r="K29" s="11"/>
      <c r="L29" s="11">
        <f t="shared" si="3"/>
        <v>7316.12</v>
      </c>
      <c r="M29" s="10">
        <f t="shared" si="4"/>
        <v>2.3148916294693072</v>
      </c>
      <c r="O29" s="60"/>
    </row>
    <row r="30" spans="2:15" ht="13.5" x14ac:dyDescent="0.25">
      <c r="B30" s="12" t="s">
        <v>98</v>
      </c>
      <c r="C30" s="46">
        <v>2256433.11</v>
      </c>
      <c r="D30" s="9">
        <v>1413738.96</v>
      </c>
      <c r="E30" s="9">
        <v>76.94</v>
      </c>
      <c r="F30" s="46">
        <v>1345892.72</v>
      </c>
      <c r="G30" s="10">
        <f t="shared" si="1"/>
        <v>0.95200935821985133</v>
      </c>
      <c r="H30" s="11">
        <f t="shared" si="2"/>
        <v>67846.239999999991</v>
      </c>
      <c r="I30" s="11">
        <f>[1]Page1!$P$150+[1]Page1!$P$204</f>
        <v>67981.31</v>
      </c>
      <c r="J30" s="11"/>
      <c r="K30" s="11">
        <v>333.18</v>
      </c>
      <c r="L30" s="11">
        <f t="shared" si="3"/>
        <v>67648.13</v>
      </c>
      <c r="M30" s="10">
        <f t="shared" si="4"/>
        <v>0.59646914151157804</v>
      </c>
      <c r="O30" s="60"/>
    </row>
    <row r="31" spans="2:15" ht="13.5" x14ac:dyDescent="0.25">
      <c r="B31" s="12" t="s">
        <v>111</v>
      </c>
      <c r="C31" s="46">
        <v>657869.18999999994</v>
      </c>
      <c r="D31" s="9">
        <v>1588.05</v>
      </c>
      <c r="E31" s="9">
        <v>74.97</v>
      </c>
      <c r="F31" s="46">
        <v>0</v>
      </c>
      <c r="G31" s="10">
        <f t="shared" si="1"/>
        <v>0</v>
      </c>
      <c r="H31" s="11">
        <f t="shared" si="2"/>
        <v>1588.05</v>
      </c>
      <c r="I31" s="11">
        <v>0</v>
      </c>
      <c r="J31" s="11"/>
      <c r="K31" s="11"/>
      <c r="L31" s="11">
        <f t="shared" si="3"/>
        <v>0</v>
      </c>
      <c r="M31" s="10">
        <f t="shared" si="4"/>
        <v>0</v>
      </c>
      <c r="O31" s="60"/>
    </row>
    <row r="32" spans="2:15" ht="13.5" x14ac:dyDescent="0.25">
      <c r="B32" s="12" t="s">
        <v>122</v>
      </c>
      <c r="C32" s="46">
        <v>0</v>
      </c>
      <c r="D32" s="9">
        <v>7.22</v>
      </c>
      <c r="E32" s="9">
        <v>0</v>
      </c>
      <c r="F32" s="46">
        <v>0</v>
      </c>
      <c r="G32" s="10">
        <f t="shared" ref="G32" si="5">F32/D32</f>
        <v>0</v>
      </c>
      <c r="H32" s="11">
        <f t="shared" si="2"/>
        <v>7.22</v>
      </c>
      <c r="I32" s="11"/>
      <c r="J32" s="11"/>
      <c r="K32" s="11"/>
      <c r="L32" s="11">
        <f t="shared" ref="L32" si="6">I32+J32-K32</f>
        <v>0</v>
      </c>
      <c r="M32" s="10"/>
      <c r="O32" s="60"/>
    </row>
    <row r="33" spans="2:15" ht="13.5" x14ac:dyDescent="0.25">
      <c r="B33" s="12"/>
      <c r="C33" s="46"/>
      <c r="D33" s="9"/>
      <c r="E33" s="9"/>
      <c r="F33" s="46"/>
      <c r="G33" s="10"/>
      <c r="H33" s="11"/>
      <c r="I33" s="11"/>
      <c r="J33" s="11"/>
      <c r="K33" s="11"/>
      <c r="L33" s="11"/>
      <c r="M33" s="10"/>
      <c r="O33" s="60"/>
    </row>
    <row r="34" spans="2:15" ht="13.5" x14ac:dyDescent="0.25">
      <c r="B34" s="12" t="s">
        <v>91</v>
      </c>
      <c r="C34" s="46">
        <v>16567725</v>
      </c>
      <c r="D34" s="9">
        <v>16567725</v>
      </c>
      <c r="E34" s="9">
        <v>3874.81</v>
      </c>
      <c r="F34" s="46">
        <v>16567725</v>
      </c>
      <c r="G34" s="10">
        <f t="shared" ref="G34:G35" si="7">F34/D34</f>
        <v>1</v>
      </c>
      <c r="H34" s="11">
        <f>D34-F34</f>
        <v>0</v>
      </c>
      <c r="I34" s="11">
        <f>[1]Page1!$P$146</f>
        <v>6697497.1299999999</v>
      </c>
      <c r="J34" s="11"/>
      <c r="K34" s="11">
        <v>72726.14</v>
      </c>
      <c r="L34" s="11">
        <f t="shared" ref="L34:L35" si="8">I34+J34-K34</f>
        <v>6624770.9900000002</v>
      </c>
      <c r="M34" s="10">
        <f>F34/C34</f>
        <v>1</v>
      </c>
      <c r="O34" s="60">
        <f>L34-H34</f>
        <v>6624770.9900000002</v>
      </c>
    </row>
    <row r="35" spans="2:15" ht="13.5" x14ac:dyDescent="0.25">
      <c r="B35" s="12" t="s">
        <v>92</v>
      </c>
      <c r="C35" s="46">
        <v>52251900</v>
      </c>
      <c r="D35" s="9">
        <v>52251900</v>
      </c>
      <c r="E35" s="9">
        <v>3286.63</v>
      </c>
      <c r="F35" s="46">
        <v>52167549.390000001</v>
      </c>
      <c r="G35" s="10">
        <f t="shared" si="7"/>
        <v>0.99838569296044744</v>
      </c>
      <c r="H35" s="11">
        <f t="shared" ref="H35" si="9">D35-F35</f>
        <v>84350.609999999404</v>
      </c>
      <c r="I35" s="11">
        <f>[1]Page1!$P$148+[1]Page1!$P$172+[1]Page1!$P$203</f>
        <v>2728633.18</v>
      </c>
      <c r="J35" s="11">
        <v>928</v>
      </c>
      <c r="K35" s="11">
        <v>408593</v>
      </c>
      <c r="L35" s="11">
        <f t="shared" si="8"/>
        <v>2320968.1800000002</v>
      </c>
      <c r="M35" s="10">
        <f>F35/C35</f>
        <v>0.99838569296044744</v>
      </c>
      <c r="O35" s="60"/>
    </row>
    <row r="36" spans="2:15" ht="13.5" x14ac:dyDescent="0.25">
      <c r="B36" s="12"/>
      <c r="C36" s="46"/>
      <c r="D36" s="9"/>
      <c r="E36" s="9"/>
      <c r="F36" s="46"/>
      <c r="G36" s="10"/>
      <c r="H36" s="11"/>
      <c r="I36" s="11"/>
      <c r="J36" s="11"/>
      <c r="K36" s="11"/>
      <c r="L36" s="11"/>
      <c r="M36" s="10"/>
      <c r="O36" s="60"/>
    </row>
    <row r="37" spans="2:15" ht="13.5" x14ac:dyDescent="0.25">
      <c r="B37" s="12" t="s">
        <v>93</v>
      </c>
      <c r="C37" s="46">
        <v>1047783.03</v>
      </c>
      <c r="D37" s="9">
        <v>830930.72</v>
      </c>
      <c r="E37" s="9">
        <v>618.19000000000005</v>
      </c>
      <c r="F37" s="46">
        <v>781447.56</v>
      </c>
      <c r="G37" s="10">
        <f t="shared" ref="G37:G38" si="10">F37/D37</f>
        <v>0.94044851296387266</v>
      </c>
      <c r="H37" s="11">
        <f t="shared" ref="H37:H38" si="11">D37-F37</f>
        <v>49483.159999999916</v>
      </c>
      <c r="I37" s="11">
        <f>[1]Page1!$P$158+[1]Page1!$P$208</f>
        <v>83177.17</v>
      </c>
      <c r="J37" s="11"/>
      <c r="K37" s="11">
        <v>10789</v>
      </c>
      <c r="L37" s="11">
        <f t="shared" ref="L37:L38" si="12">I37+J37-K37</f>
        <v>72388.17</v>
      </c>
      <c r="M37" s="10">
        <f>F37/C37</f>
        <v>0.74581047566689451</v>
      </c>
      <c r="O37" s="60"/>
    </row>
    <row r="38" spans="2:15" ht="13.5" x14ac:dyDescent="0.25">
      <c r="B38" s="12" t="s">
        <v>94</v>
      </c>
      <c r="C38" s="46">
        <v>141299</v>
      </c>
      <c r="D38" s="9">
        <v>100248.96000000001</v>
      </c>
      <c r="E38" s="9">
        <v>63.3</v>
      </c>
      <c r="F38" s="46">
        <v>69049.679999999993</v>
      </c>
      <c r="G38" s="10">
        <f t="shared" si="10"/>
        <v>0.68878200831210612</v>
      </c>
      <c r="H38" s="11">
        <f t="shared" si="11"/>
        <v>31199.280000000013</v>
      </c>
      <c r="I38" s="11">
        <f>[1]Page1!$P$166</f>
        <v>8696.2800000000007</v>
      </c>
      <c r="J38" s="11"/>
      <c r="K38" s="11"/>
      <c r="L38" s="11">
        <f t="shared" si="12"/>
        <v>8696.2800000000007</v>
      </c>
      <c r="M38" s="10">
        <f>F38/C38</f>
        <v>0.48867776842015864</v>
      </c>
      <c r="O38" s="60"/>
    </row>
    <row r="39" spans="2:15" ht="13.5" x14ac:dyDescent="0.25">
      <c r="B39" s="12"/>
      <c r="C39" s="9"/>
      <c r="D39" s="9"/>
      <c r="E39" s="9"/>
      <c r="F39" s="46"/>
      <c r="G39" s="10"/>
      <c r="H39" s="11"/>
      <c r="I39" s="11">
        <f>[1]Page1!$P$218</f>
        <v>-28549</v>
      </c>
      <c r="J39" s="11"/>
      <c r="K39" s="11"/>
      <c r="L39" s="11"/>
      <c r="M39" s="10"/>
    </row>
    <row r="40" spans="2:15" ht="13.5" x14ac:dyDescent="0.25">
      <c r="B40" s="12"/>
      <c r="C40" s="9"/>
      <c r="D40" s="9"/>
      <c r="E40" s="9"/>
      <c r="F40" s="9"/>
      <c r="G40" s="10"/>
      <c r="H40" s="11"/>
      <c r="I40" s="11"/>
      <c r="J40" s="11"/>
      <c r="K40" s="11"/>
      <c r="L40" s="11"/>
      <c r="M40" s="10"/>
    </row>
    <row r="41" spans="2:15" ht="13.5" x14ac:dyDescent="0.25">
      <c r="B41" s="13" t="s">
        <v>24</v>
      </c>
      <c r="C41" s="14">
        <f>SUM(C16:C40)</f>
        <v>269090346.40999997</v>
      </c>
      <c r="D41" s="14">
        <f>SUM(D16:D40)</f>
        <v>275903277.45999998</v>
      </c>
      <c r="E41" s="14">
        <f>SUM(E14:E40)</f>
        <v>100231.78000000001</v>
      </c>
      <c r="F41" s="14">
        <f>SUM(F14:F40)</f>
        <v>277304206.96000004</v>
      </c>
      <c r="G41" s="15"/>
      <c r="H41" s="14">
        <f t="shared" ref="H41:L41" si="13">SUM(H14:H40)</f>
        <v>-1400929.5000000002</v>
      </c>
      <c r="I41" s="14">
        <f t="shared" si="13"/>
        <v>10897888.729999999</v>
      </c>
      <c r="J41" s="14">
        <f t="shared" si="13"/>
        <v>306513.87</v>
      </c>
      <c r="K41" s="14">
        <f t="shared" si="13"/>
        <v>1862096.4899999998</v>
      </c>
      <c r="L41" s="14">
        <f t="shared" si="13"/>
        <v>9370855.1099999994</v>
      </c>
      <c r="M41" s="63">
        <f>F41/C41</f>
        <v>1.0305245456018144</v>
      </c>
    </row>
    <row r="42" spans="2:15" ht="13.5" x14ac:dyDescent="0.25">
      <c r="C42" s="14" t="s">
        <v>155</v>
      </c>
      <c r="D42" s="14">
        <v>276003509.24000001</v>
      </c>
      <c r="E42" s="14">
        <f>D41+E41</f>
        <v>276003509.23999995</v>
      </c>
      <c r="F42" s="14">
        <f>[2]Page1!$AB$3177</f>
        <v>277304206.96000004</v>
      </c>
      <c r="I42" s="14">
        <v>10438217.060000001</v>
      </c>
    </row>
    <row r="43" spans="2:15" ht="13.5" x14ac:dyDescent="0.25">
      <c r="C43" s="64"/>
      <c r="D43" s="64"/>
      <c r="E43" s="64"/>
      <c r="F43" s="64"/>
      <c r="I43" s="64"/>
    </row>
    <row r="44" spans="2:15" x14ac:dyDescent="0.2">
      <c r="B44" s="36"/>
      <c r="D44" s="78" t="s">
        <v>25</v>
      </c>
      <c r="E44" s="78"/>
      <c r="F44" s="78"/>
      <c r="G44" s="78"/>
      <c r="H44" s="78"/>
      <c r="I44" s="78"/>
      <c r="J44" s="78"/>
    </row>
    <row r="45" spans="2:15" x14ac:dyDescent="0.2">
      <c r="D45" s="40"/>
      <c r="E45" s="40"/>
      <c r="F45" s="40"/>
      <c r="G45" s="40"/>
      <c r="H45" s="40"/>
      <c r="I45" s="40"/>
      <c r="J45" s="40"/>
    </row>
    <row r="46" spans="2:15" ht="13.5" x14ac:dyDescent="0.25">
      <c r="C46" s="73" t="s">
        <v>26</v>
      </c>
      <c r="D46" s="73"/>
      <c r="E46" s="74" t="s">
        <v>27</v>
      </c>
      <c r="F46" s="75"/>
      <c r="G46" s="76"/>
      <c r="H46" s="77" t="s">
        <v>28</v>
      </c>
      <c r="I46" s="77"/>
      <c r="J46" s="41" t="s">
        <v>9</v>
      </c>
    </row>
    <row r="47" spans="2:15" ht="13.5" x14ac:dyDescent="0.25">
      <c r="C47" s="79" t="s">
        <v>29</v>
      </c>
      <c r="D47" s="79"/>
      <c r="E47" s="74"/>
      <c r="F47" s="75"/>
      <c r="G47" s="76"/>
      <c r="H47" s="80"/>
      <c r="I47" s="80"/>
      <c r="J47" s="16" t="s">
        <v>155</v>
      </c>
    </row>
    <row r="48" spans="2:15" ht="13.5" x14ac:dyDescent="0.25">
      <c r="C48" s="77" t="s">
        <v>30</v>
      </c>
      <c r="D48" s="77"/>
      <c r="E48" s="83">
        <v>1700000</v>
      </c>
      <c r="F48" s="84"/>
      <c r="G48" s="85"/>
      <c r="H48" s="86">
        <v>1697248</v>
      </c>
      <c r="I48" s="86"/>
      <c r="J48" s="16">
        <f t="shared" ref="J48:J50" si="14">H48/E48</f>
        <v>0.99838117647058822</v>
      </c>
    </row>
    <row r="49" spans="2:14" ht="13.5" x14ac:dyDescent="0.25">
      <c r="C49" s="77" t="s">
        <v>31</v>
      </c>
      <c r="D49" s="77"/>
      <c r="E49" s="83">
        <v>9824522.1899999995</v>
      </c>
      <c r="F49" s="84"/>
      <c r="G49" s="85"/>
      <c r="H49" s="86">
        <v>9824522.1899999995</v>
      </c>
      <c r="I49" s="86"/>
      <c r="J49" s="16">
        <f t="shared" si="14"/>
        <v>1</v>
      </c>
    </row>
    <row r="50" spans="2:14" ht="13.5" x14ac:dyDescent="0.25">
      <c r="C50" s="77" t="s">
        <v>32</v>
      </c>
      <c r="D50" s="77"/>
      <c r="E50" s="83">
        <v>0</v>
      </c>
      <c r="F50" s="84"/>
      <c r="G50" s="85"/>
      <c r="H50" s="86">
        <v>0</v>
      </c>
      <c r="I50" s="86"/>
      <c r="J50" s="16" t="e">
        <f t="shared" si="14"/>
        <v>#DIV/0!</v>
      </c>
    </row>
    <row r="51" spans="2:14" ht="13.5" x14ac:dyDescent="0.25">
      <c r="C51" s="17"/>
      <c r="D51" s="17"/>
      <c r="E51" s="17"/>
      <c r="F51" s="17"/>
      <c r="G51" s="17"/>
      <c r="H51" s="18"/>
      <c r="I51" s="18"/>
      <c r="J51" s="19"/>
    </row>
    <row r="53" spans="2:14" ht="16.5" x14ac:dyDescent="0.3">
      <c r="B53" s="20"/>
      <c r="C53" s="87" t="s">
        <v>33</v>
      </c>
      <c r="D53" s="87"/>
      <c r="E53" s="42"/>
      <c r="F53" s="82" t="s">
        <v>34</v>
      </c>
      <c r="G53" s="82"/>
      <c r="H53" s="20"/>
      <c r="I53" s="20"/>
      <c r="J53" s="20"/>
      <c r="K53" s="81" t="s">
        <v>35</v>
      </c>
      <c r="L53" s="82"/>
      <c r="M53" s="20"/>
      <c r="N53" s="20"/>
    </row>
    <row r="54" spans="2:14" ht="16.5" x14ac:dyDescent="0.3">
      <c r="B54" s="20"/>
      <c r="C54" s="42"/>
      <c r="D54" s="42"/>
      <c r="E54" s="42"/>
      <c r="F54" s="20"/>
      <c r="G54" s="20"/>
      <c r="H54" s="43"/>
      <c r="I54" s="43"/>
      <c r="J54" s="20"/>
      <c r="K54" s="43"/>
      <c r="L54" s="43"/>
      <c r="M54" s="20"/>
      <c r="N54" s="20"/>
    </row>
    <row r="55" spans="2:14" ht="16.5" x14ac:dyDescent="0.3">
      <c r="B55" s="20"/>
      <c r="C55" s="42"/>
      <c r="D55" s="42"/>
      <c r="E55" s="42"/>
      <c r="F55" s="20"/>
      <c r="G55" s="20"/>
      <c r="H55" s="43"/>
      <c r="I55" s="43"/>
      <c r="J55" s="20"/>
      <c r="K55" s="43"/>
      <c r="L55" s="43"/>
      <c r="M55" s="20"/>
      <c r="N55" s="20"/>
    </row>
    <row r="56" spans="2:14" ht="16.5" x14ac:dyDescent="0.3">
      <c r="B56" s="20"/>
      <c r="C56" s="37" t="s">
        <v>151</v>
      </c>
      <c r="D56" s="20"/>
      <c r="E56" s="20"/>
      <c r="F56" s="88" t="s">
        <v>150</v>
      </c>
      <c r="G56" s="88"/>
      <c r="H56" s="88"/>
      <c r="I56" s="20"/>
      <c r="J56" s="20"/>
      <c r="K56" s="88" t="s">
        <v>95</v>
      </c>
      <c r="L56" s="88"/>
      <c r="M56" s="20"/>
      <c r="N56" s="20"/>
    </row>
    <row r="57" spans="2:14" ht="16.5" x14ac:dyDescent="0.3">
      <c r="B57" s="38"/>
      <c r="C57" s="38" t="s">
        <v>152</v>
      </c>
      <c r="D57" s="34"/>
      <c r="E57" s="34"/>
      <c r="F57" s="89" t="s">
        <v>149</v>
      </c>
      <c r="G57" s="89"/>
      <c r="H57" s="89"/>
      <c r="I57" s="20"/>
      <c r="J57" s="20"/>
      <c r="K57" s="89" t="s">
        <v>148</v>
      </c>
      <c r="L57" s="89"/>
      <c r="M57" s="20"/>
      <c r="N57" s="20"/>
    </row>
    <row r="58" spans="2:14" ht="16.5" x14ac:dyDescent="0.3">
      <c r="B58" s="38"/>
      <c r="C58" s="33"/>
      <c r="D58" s="34"/>
      <c r="E58" s="34"/>
      <c r="F58" s="38"/>
      <c r="G58"/>
      <c r="H58" s="43"/>
      <c r="I58" s="43"/>
      <c r="J58" s="20"/>
      <c r="K58" s="43"/>
      <c r="L58" s="43"/>
      <c r="M58" s="20"/>
      <c r="N58" s="20"/>
    </row>
    <row r="59" spans="2:14" ht="16.5" x14ac:dyDescent="0.3">
      <c r="B59" s="33"/>
      <c r="C59" s="33"/>
      <c r="D59" s="33"/>
      <c r="E59" s="33"/>
      <c r="F59" s="33"/>
      <c r="G59"/>
      <c r="H59" s="43"/>
      <c r="I59" s="43"/>
      <c r="J59" s="20"/>
      <c r="K59" s="43"/>
      <c r="L59" s="43"/>
      <c r="M59" s="20"/>
      <c r="N59" s="20"/>
    </row>
    <row r="60" spans="2:14" ht="16.5" x14ac:dyDescent="0.3">
      <c r="B60" s="33"/>
      <c r="C60" s="33"/>
      <c r="D60" s="33"/>
      <c r="E60" s="33"/>
      <c r="F60" s="35"/>
      <c r="G60"/>
      <c r="H60" s="43"/>
      <c r="I60" s="43"/>
      <c r="J60" s="20"/>
      <c r="K60" s="43"/>
      <c r="L60" s="43"/>
      <c r="M60" s="20"/>
      <c r="N60" s="20"/>
    </row>
    <row r="61" spans="2:14" ht="16.5" x14ac:dyDescent="0.3">
      <c r="B61" s="20"/>
      <c r="C61" s="20"/>
      <c r="D61" s="20"/>
      <c r="E61" s="20"/>
      <c r="F61" s="20"/>
      <c r="G61" s="20"/>
      <c r="H61" s="43"/>
      <c r="I61" s="43"/>
      <c r="J61" s="20"/>
      <c r="K61" s="43"/>
      <c r="L61" s="43"/>
      <c r="M61" s="20"/>
      <c r="N61" s="20"/>
    </row>
    <row r="62" spans="2:14" ht="16.5" x14ac:dyDescent="0.3">
      <c r="B62" s="21"/>
      <c r="C62" s="87"/>
      <c r="D62" s="87"/>
      <c r="E62" s="42"/>
      <c r="F62" s="20"/>
      <c r="G62" s="20"/>
      <c r="H62" s="87"/>
      <c r="I62" s="87"/>
      <c r="J62" s="20"/>
      <c r="K62" s="87"/>
      <c r="L62" s="87"/>
      <c r="M62" s="20"/>
      <c r="N62" s="20"/>
    </row>
    <row r="63" spans="2:14" x14ac:dyDescent="0.2">
      <c r="B63" s="6"/>
      <c r="C63" s="22"/>
      <c r="D63" s="22"/>
      <c r="E63" s="22"/>
      <c r="H63" s="22"/>
      <c r="I63" s="22"/>
      <c r="K63" s="22"/>
      <c r="L63" s="22"/>
    </row>
    <row r="65" spans="2:14" x14ac:dyDescent="0.2">
      <c r="B65" s="6" t="s">
        <v>36</v>
      </c>
    </row>
    <row r="66" spans="2:14" x14ac:dyDescent="0.2">
      <c r="B66" s="6"/>
    </row>
    <row r="67" spans="2:14" x14ac:dyDescent="0.2">
      <c r="B67" s="6"/>
    </row>
    <row r="68" spans="2:14" x14ac:dyDescent="0.2">
      <c r="B68" s="6"/>
    </row>
    <row r="69" spans="2:14" ht="18" x14ac:dyDescent="0.25">
      <c r="B69" s="90" t="s">
        <v>0</v>
      </c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1" spans="2:14" ht="15.75" x14ac:dyDescent="0.25">
      <c r="B71" s="65" t="s">
        <v>37</v>
      </c>
      <c r="C71" s="65"/>
      <c r="D71" s="65"/>
      <c r="E71" s="39"/>
      <c r="F71" s="65" t="s">
        <v>38</v>
      </c>
      <c r="G71" s="65"/>
      <c r="H71" s="65"/>
      <c r="I71" s="65"/>
      <c r="J71" s="65"/>
      <c r="K71" s="65"/>
      <c r="L71" s="65"/>
      <c r="M71" s="65"/>
      <c r="N71" s="23"/>
    </row>
    <row r="72" spans="2:14" x14ac:dyDescent="0.2">
      <c r="B72" s="22"/>
      <c r="C72" s="22"/>
      <c r="G72" s="22"/>
      <c r="H72" s="22"/>
      <c r="I72" s="22"/>
    </row>
    <row r="73" spans="2:14" x14ac:dyDescent="0.2">
      <c r="B73" s="24" t="s">
        <v>39</v>
      </c>
      <c r="C73" s="25"/>
      <c r="D73" s="25"/>
      <c r="E73" s="25"/>
      <c r="F73" s="91" t="s">
        <v>40</v>
      </c>
      <c r="G73" s="91"/>
      <c r="H73" s="91"/>
      <c r="I73" s="91"/>
      <c r="J73" s="91"/>
      <c r="K73" s="25"/>
      <c r="L73" s="25"/>
      <c r="M73" s="25"/>
    </row>
    <row r="74" spans="2:14" x14ac:dyDescent="0.2">
      <c r="B74" s="29"/>
      <c r="C74" s="29"/>
      <c r="D74" s="29"/>
      <c r="E74" s="29"/>
      <c r="F74" s="29"/>
      <c r="G74" s="26"/>
      <c r="H74" s="26"/>
      <c r="I74" s="25"/>
      <c r="J74" s="25"/>
      <c r="K74" s="25"/>
      <c r="L74" s="25"/>
      <c r="M74" s="25"/>
    </row>
    <row r="75" spans="2:14" x14ac:dyDescent="0.2">
      <c r="B75" s="92" t="s">
        <v>41</v>
      </c>
      <c r="C75" s="92"/>
      <c r="D75" s="25"/>
      <c r="E75" s="25"/>
      <c r="F75" s="91" t="s">
        <v>42</v>
      </c>
      <c r="G75" s="91"/>
      <c r="H75" s="91"/>
      <c r="I75" s="91"/>
      <c r="J75" s="91"/>
      <c r="K75" s="25"/>
      <c r="L75" s="25"/>
      <c r="M75" s="25"/>
    </row>
    <row r="76" spans="2:14" x14ac:dyDescent="0.2">
      <c r="B76" s="24"/>
      <c r="C76" s="24"/>
      <c r="D76" s="25"/>
      <c r="E76" s="25"/>
      <c r="F76" s="25"/>
      <c r="G76" s="25"/>
      <c r="H76" s="25"/>
      <c r="I76" s="25"/>
      <c r="J76" s="25"/>
      <c r="K76" s="25"/>
      <c r="L76" s="25"/>
      <c r="M76" s="25"/>
    </row>
    <row r="77" spans="2:14" x14ac:dyDescent="0.2">
      <c r="B77" s="27" t="s">
        <v>43</v>
      </c>
      <c r="C77" s="24"/>
      <c r="D77" s="25"/>
      <c r="E77" s="25"/>
      <c r="F77" s="1" t="s">
        <v>44</v>
      </c>
      <c r="G77" s="25"/>
      <c r="H77" s="25"/>
      <c r="I77" s="25"/>
      <c r="J77" s="25"/>
      <c r="K77" s="25"/>
      <c r="L77" s="25"/>
      <c r="M77" s="25"/>
    </row>
    <row r="78" spans="2:14" x14ac:dyDescent="0.2">
      <c r="B78" s="24"/>
      <c r="C78" s="24"/>
      <c r="D78" s="25"/>
      <c r="E78" s="25"/>
      <c r="F78" s="25"/>
      <c r="G78" s="25"/>
      <c r="H78" s="25"/>
      <c r="I78" s="25"/>
      <c r="J78" s="25"/>
      <c r="K78" s="25"/>
      <c r="L78" s="25"/>
      <c r="M78" s="25"/>
    </row>
    <row r="79" spans="2:14" x14ac:dyDescent="0.2">
      <c r="B79" s="24" t="s">
        <v>45</v>
      </c>
      <c r="C79" s="24"/>
      <c r="D79" s="25"/>
      <c r="E79" s="25"/>
      <c r="F79" s="25" t="s">
        <v>46</v>
      </c>
      <c r="G79" s="25"/>
      <c r="H79" s="25"/>
      <c r="I79" s="25"/>
      <c r="J79" s="25"/>
      <c r="K79" s="25"/>
      <c r="L79" s="25"/>
      <c r="M79" s="25"/>
    </row>
    <row r="80" spans="2:14" x14ac:dyDescent="0.2">
      <c r="B80" s="24"/>
      <c r="C80" s="24"/>
      <c r="D80" s="25"/>
      <c r="E80" s="25"/>
      <c r="F80" s="25"/>
      <c r="G80" s="25"/>
      <c r="H80" s="25"/>
      <c r="I80" s="25"/>
      <c r="J80" s="25"/>
      <c r="K80" s="25"/>
      <c r="L80" s="25"/>
      <c r="M80" s="25"/>
    </row>
    <row r="81" spans="2:13" x14ac:dyDescent="0.2">
      <c r="B81" s="24" t="s">
        <v>47</v>
      </c>
      <c r="C81" s="24"/>
      <c r="D81" s="25"/>
      <c r="E81" s="25"/>
      <c r="F81" s="93" t="s">
        <v>48</v>
      </c>
      <c r="G81" s="93"/>
      <c r="H81" s="93"/>
      <c r="I81" s="93"/>
      <c r="J81" s="93"/>
      <c r="K81" s="93"/>
      <c r="L81" s="93"/>
      <c r="M81" s="93"/>
    </row>
    <row r="82" spans="2:13" x14ac:dyDescent="0.2">
      <c r="B82" s="24"/>
      <c r="C82" s="24"/>
      <c r="D82" s="25"/>
      <c r="E82" s="25"/>
      <c r="F82" s="28"/>
      <c r="G82" s="25"/>
      <c r="H82" s="25"/>
      <c r="I82" s="25"/>
      <c r="J82" s="25"/>
      <c r="K82" s="25"/>
      <c r="L82" s="25"/>
      <c r="M82" s="25"/>
    </row>
    <row r="83" spans="2:13" x14ac:dyDescent="0.2">
      <c r="B83" s="24" t="s">
        <v>49</v>
      </c>
      <c r="C83" s="24"/>
      <c r="D83" s="25"/>
      <c r="E83" s="25"/>
      <c r="F83" s="95" t="s">
        <v>50</v>
      </c>
      <c r="G83" s="95"/>
      <c r="H83" s="95"/>
      <c r="I83" s="95"/>
      <c r="J83" s="95"/>
      <c r="K83" s="95"/>
      <c r="L83" s="95"/>
      <c r="M83" s="95"/>
    </row>
    <row r="84" spans="2:13" x14ac:dyDescent="0.2">
      <c r="B84" s="24"/>
      <c r="C84" s="24"/>
      <c r="D84" s="25"/>
      <c r="E84" s="25"/>
      <c r="F84" s="28"/>
      <c r="G84" s="25"/>
      <c r="H84" s="25"/>
      <c r="I84" s="25"/>
      <c r="J84" s="25"/>
      <c r="K84" s="25"/>
      <c r="L84" s="25"/>
      <c r="M84" s="25"/>
    </row>
    <row r="85" spans="2:13" x14ac:dyDescent="0.2">
      <c r="B85" s="29" t="s">
        <v>51</v>
      </c>
      <c r="C85" s="29"/>
      <c r="D85" s="28"/>
      <c r="E85" s="28"/>
      <c r="F85" s="95" t="s">
        <v>52</v>
      </c>
      <c r="G85" s="95"/>
      <c r="H85" s="95"/>
      <c r="I85" s="95"/>
      <c r="J85" s="95"/>
      <c r="K85" s="95"/>
      <c r="L85" s="95"/>
      <c r="M85" s="95"/>
    </row>
    <row r="86" spans="2:13" x14ac:dyDescent="0.2">
      <c r="B86" s="24"/>
      <c r="C86" s="24"/>
      <c r="D86" s="25"/>
      <c r="E86" s="25"/>
      <c r="F86" s="25"/>
      <c r="G86" s="25"/>
      <c r="H86" s="25"/>
      <c r="I86" s="25"/>
      <c r="J86" s="25"/>
      <c r="K86" s="25"/>
      <c r="L86" s="25"/>
      <c r="M86" s="25"/>
    </row>
    <row r="87" spans="2:13" x14ac:dyDescent="0.2">
      <c r="B87" s="24" t="s">
        <v>53</v>
      </c>
      <c r="C87" s="24"/>
      <c r="D87" s="25"/>
      <c r="E87" s="25"/>
      <c r="F87" s="93" t="s">
        <v>54</v>
      </c>
      <c r="G87" s="93"/>
      <c r="H87" s="93"/>
      <c r="I87" s="93"/>
      <c r="J87" s="93"/>
      <c r="K87" s="93"/>
      <c r="L87" s="93"/>
      <c r="M87" s="93"/>
    </row>
    <row r="88" spans="2:13" x14ac:dyDescent="0.2">
      <c r="B88" s="24"/>
      <c r="C88" s="24"/>
      <c r="D88" s="25"/>
      <c r="E88" s="25"/>
      <c r="F88" s="25"/>
      <c r="G88" s="25"/>
      <c r="H88" s="25"/>
      <c r="I88" s="25"/>
      <c r="J88" s="25"/>
      <c r="K88" s="25"/>
      <c r="L88" s="25"/>
      <c r="M88" s="25"/>
    </row>
    <row r="89" spans="2:13" x14ac:dyDescent="0.2">
      <c r="B89" s="24" t="s">
        <v>55</v>
      </c>
      <c r="C89" s="24"/>
      <c r="D89" s="25"/>
      <c r="E89" s="25"/>
      <c r="F89" s="93" t="s">
        <v>56</v>
      </c>
      <c r="G89" s="93"/>
      <c r="H89" s="93"/>
      <c r="I89" s="93"/>
      <c r="J89" s="93"/>
      <c r="K89" s="93"/>
      <c r="L89" s="93"/>
      <c r="M89" s="93"/>
    </row>
    <row r="90" spans="2:13" x14ac:dyDescent="0.2">
      <c r="B90" s="26"/>
      <c r="C90" s="26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 spans="2:13" x14ac:dyDescent="0.2">
      <c r="B91" s="24" t="s">
        <v>57</v>
      </c>
      <c r="C91" s="24"/>
      <c r="D91" s="25"/>
      <c r="E91" s="25"/>
      <c r="F91" s="93" t="s">
        <v>58</v>
      </c>
      <c r="G91" s="94"/>
      <c r="H91" s="94"/>
      <c r="I91" s="94"/>
      <c r="J91" s="94"/>
      <c r="K91" s="94"/>
      <c r="L91" s="94"/>
      <c r="M91" s="94"/>
    </row>
    <row r="92" spans="2:13" x14ac:dyDescent="0.2">
      <c r="B92" s="24"/>
      <c r="C92" s="24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2:13" x14ac:dyDescent="0.2">
      <c r="B93" s="24" t="s">
        <v>59</v>
      </c>
      <c r="C93" s="24"/>
      <c r="D93" s="25"/>
      <c r="E93" s="25"/>
      <c r="F93" s="25" t="s">
        <v>60</v>
      </c>
      <c r="G93" s="25"/>
      <c r="H93" s="25"/>
      <c r="I93" s="25"/>
      <c r="J93" s="25"/>
      <c r="K93" s="25"/>
      <c r="L93" s="25"/>
      <c r="M93" s="25"/>
    </row>
    <row r="94" spans="2:13" x14ac:dyDescent="0.2">
      <c r="B94" s="24"/>
      <c r="C94" s="24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 spans="2:13" x14ac:dyDescent="0.2">
      <c r="B95" s="24" t="s">
        <v>61</v>
      </c>
      <c r="C95" s="24"/>
      <c r="D95" s="25"/>
      <c r="E95" s="25"/>
      <c r="F95" s="25" t="s">
        <v>62</v>
      </c>
      <c r="G95" s="25"/>
      <c r="H95" s="25"/>
      <c r="I95" s="25"/>
      <c r="J95" s="25"/>
      <c r="K95" s="25"/>
      <c r="L95" s="25"/>
      <c r="M95" s="25"/>
    </row>
    <row r="96" spans="2:13" x14ac:dyDescent="0.2">
      <c r="B96" s="24"/>
      <c r="C96" s="24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spans="2:13" x14ac:dyDescent="0.2">
      <c r="B97" s="30" t="s">
        <v>63</v>
      </c>
      <c r="C97" s="24"/>
      <c r="D97" s="25"/>
      <c r="E97" s="25"/>
      <c r="F97" s="31" t="s">
        <v>64</v>
      </c>
      <c r="G97" s="25"/>
      <c r="H97" s="25"/>
      <c r="I97" s="25"/>
      <c r="J97" s="25"/>
      <c r="K97" s="25"/>
      <c r="L97" s="25"/>
      <c r="M97" s="25"/>
    </row>
    <row r="98" spans="2:13" x14ac:dyDescent="0.2">
      <c r="B98" s="24"/>
      <c r="C98" s="24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 spans="2:13" x14ac:dyDescent="0.2">
      <c r="B99" s="24" t="s">
        <v>65</v>
      </c>
      <c r="C99" s="24"/>
      <c r="D99" s="25"/>
      <c r="E99" s="25"/>
      <c r="F99" s="25" t="s">
        <v>66</v>
      </c>
      <c r="G99" s="25"/>
      <c r="H99" s="25"/>
      <c r="I99" s="25"/>
      <c r="J99" s="25"/>
      <c r="K99" s="25"/>
      <c r="L99" s="25"/>
      <c r="M99" s="25"/>
    </row>
    <row r="100" spans="2:13" x14ac:dyDescent="0.2">
      <c r="B100" s="24"/>
      <c r="C100" s="24"/>
      <c r="D100" s="25"/>
      <c r="E100" s="25"/>
      <c r="F100" s="25"/>
      <c r="G100" s="25"/>
      <c r="H100" s="25"/>
      <c r="I100" s="25"/>
      <c r="J100" s="25"/>
      <c r="K100" s="25"/>
      <c r="L100" s="25"/>
      <c r="M100" s="25"/>
    </row>
    <row r="101" spans="2:13" x14ac:dyDescent="0.2">
      <c r="B101" s="24" t="s">
        <v>67</v>
      </c>
      <c r="C101" s="24"/>
      <c r="D101" s="25"/>
      <c r="E101" s="25"/>
      <c r="F101" s="25" t="s">
        <v>68</v>
      </c>
      <c r="G101" s="25"/>
      <c r="H101" s="25"/>
      <c r="I101" s="25"/>
      <c r="J101" s="25"/>
      <c r="K101" s="25"/>
      <c r="L101" s="25"/>
      <c r="M101" s="25"/>
    </row>
    <row r="102" spans="2:13" x14ac:dyDescent="0.2">
      <c r="B102" s="24"/>
      <c r="C102" s="24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 spans="2:13" x14ac:dyDescent="0.2">
      <c r="B103" s="30" t="s">
        <v>69</v>
      </c>
      <c r="C103" s="24"/>
      <c r="D103" s="25"/>
      <c r="E103" s="25"/>
      <c r="F103" s="31" t="s">
        <v>70</v>
      </c>
      <c r="G103" s="25"/>
      <c r="H103" s="25"/>
      <c r="I103" s="25"/>
      <c r="J103" s="25"/>
      <c r="K103" s="25"/>
      <c r="L103" s="25"/>
      <c r="M103" s="25"/>
    </row>
    <row r="104" spans="2:13" x14ac:dyDescent="0.2">
      <c r="B104" s="24"/>
      <c r="C104" s="24"/>
      <c r="D104" s="25"/>
      <c r="E104" s="25"/>
      <c r="F104" s="25"/>
      <c r="G104" s="25"/>
      <c r="H104" s="25"/>
      <c r="I104" s="25"/>
      <c r="J104" s="25"/>
      <c r="K104" s="25"/>
      <c r="L104" s="25"/>
      <c r="M104" s="25"/>
    </row>
    <row r="105" spans="2:13" x14ac:dyDescent="0.2">
      <c r="B105" s="30" t="s">
        <v>71</v>
      </c>
      <c r="C105" s="24"/>
      <c r="D105" s="25"/>
      <c r="E105" s="25"/>
      <c r="F105" s="93" t="s">
        <v>72</v>
      </c>
      <c r="G105" s="94"/>
      <c r="H105" s="94"/>
      <c r="I105" s="94"/>
      <c r="J105" s="94"/>
      <c r="K105" s="94"/>
      <c r="L105" s="94"/>
      <c r="M105" s="94"/>
    </row>
    <row r="106" spans="2:13" x14ac:dyDescent="0.2">
      <c r="B106" s="24"/>
      <c r="C106" s="24"/>
      <c r="D106" s="25"/>
      <c r="E106" s="25"/>
      <c r="F106" s="25"/>
      <c r="G106" s="25"/>
      <c r="H106" s="25"/>
      <c r="I106" s="25"/>
      <c r="J106" s="25"/>
      <c r="K106" s="25"/>
      <c r="L106" s="25"/>
      <c r="M106" s="25"/>
    </row>
    <row r="107" spans="2:13" x14ac:dyDescent="0.2">
      <c r="B107" s="24" t="s">
        <v>73</v>
      </c>
      <c r="C107" s="24"/>
      <c r="D107" s="25"/>
      <c r="E107" s="25"/>
      <c r="F107" s="25" t="s">
        <v>74</v>
      </c>
      <c r="G107" s="25"/>
      <c r="H107" s="25"/>
      <c r="I107" s="25"/>
      <c r="J107" s="25"/>
      <c r="K107" s="25"/>
      <c r="L107" s="25"/>
      <c r="M107" s="25"/>
    </row>
    <row r="108" spans="2:13" x14ac:dyDescent="0.2">
      <c r="B108" s="24"/>
      <c r="C108" s="24"/>
      <c r="D108" s="25"/>
      <c r="E108" s="25"/>
      <c r="F108" s="25"/>
      <c r="G108" s="25"/>
      <c r="H108" s="25"/>
      <c r="I108" s="25"/>
      <c r="J108" s="25"/>
      <c r="K108" s="25"/>
      <c r="L108" s="25"/>
      <c r="M108" s="25"/>
    </row>
    <row r="109" spans="2:13" x14ac:dyDescent="0.2">
      <c r="B109" s="24" t="s">
        <v>75</v>
      </c>
      <c r="C109" s="24"/>
      <c r="D109" s="25"/>
      <c r="E109" s="25"/>
      <c r="F109" s="25" t="s">
        <v>76</v>
      </c>
      <c r="G109" s="25"/>
      <c r="H109" s="25"/>
      <c r="I109" s="25"/>
      <c r="J109" s="25"/>
      <c r="K109" s="25"/>
      <c r="L109" s="25"/>
      <c r="M109" s="25"/>
    </row>
    <row r="110" spans="2:13" x14ac:dyDescent="0.2">
      <c r="B110" s="24"/>
      <c r="C110" s="24"/>
      <c r="D110" s="25"/>
      <c r="E110" s="25"/>
      <c r="F110" s="25"/>
      <c r="G110" s="25"/>
      <c r="H110" s="25"/>
      <c r="I110" s="25"/>
      <c r="J110" s="25"/>
      <c r="K110" s="25"/>
      <c r="L110" s="25"/>
      <c r="M110" s="25"/>
    </row>
    <row r="111" spans="2:13" x14ac:dyDescent="0.2">
      <c r="B111" s="24" t="s">
        <v>77</v>
      </c>
      <c r="C111" s="24"/>
      <c r="D111" s="25"/>
      <c r="E111" s="25"/>
      <c r="F111" s="25" t="s">
        <v>78</v>
      </c>
      <c r="G111" s="25"/>
      <c r="H111" s="25"/>
      <c r="I111" s="25"/>
      <c r="J111" s="25"/>
      <c r="K111" s="25"/>
      <c r="L111" s="25"/>
      <c r="M111" s="25"/>
    </row>
    <row r="112" spans="2:13" x14ac:dyDescent="0.2">
      <c r="B112" s="24"/>
      <c r="C112" s="24"/>
      <c r="D112" s="25"/>
      <c r="E112" s="25"/>
      <c r="F112" s="25"/>
      <c r="G112" s="25"/>
      <c r="H112" s="25"/>
      <c r="I112" s="25"/>
      <c r="J112" s="25"/>
      <c r="K112" s="25"/>
      <c r="L112" s="25"/>
      <c r="M112" s="25"/>
    </row>
    <row r="113" spans="2:14" x14ac:dyDescent="0.2">
      <c r="B113" s="24"/>
      <c r="C113" s="24"/>
      <c r="D113" s="25"/>
      <c r="E113" s="25"/>
      <c r="F113" s="25" t="s">
        <v>79</v>
      </c>
      <c r="G113" s="25"/>
      <c r="H113" s="25"/>
      <c r="I113" s="25"/>
      <c r="J113" s="25"/>
      <c r="K113" s="25"/>
      <c r="L113" s="25"/>
      <c r="M113" s="25"/>
    </row>
    <row r="114" spans="2:14" x14ac:dyDescent="0.2">
      <c r="B114" s="24"/>
      <c r="C114" s="24"/>
      <c r="D114" s="25"/>
      <c r="E114" s="25"/>
      <c r="F114" s="25"/>
      <c r="G114" s="25"/>
      <c r="H114" s="25"/>
      <c r="I114" s="25"/>
      <c r="J114" s="25"/>
      <c r="K114" s="25"/>
      <c r="L114" s="25"/>
      <c r="M114" s="25"/>
    </row>
    <row r="115" spans="2:14" x14ac:dyDescent="0.2">
      <c r="B115" s="29" t="s">
        <v>15</v>
      </c>
      <c r="C115" s="24"/>
      <c r="D115" s="25"/>
      <c r="E115" s="25"/>
      <c r="F115" s="25" t="s">
        <v>80</v>
      </c>
      <c r="G115" s="25"/>
      <c r="H115" s="25"/>
      <c r="I115" s="25"/>
      <c r="J115" s="25"/>
      <c r="K115" s="25"/>
      <c r="L115" s="25"/>
      <c r="M115" s="25"/>
    </row>
    <row r="116" spans="2:14" x14ac:dyDescent="0.2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</row>
    <row r="117" spans="2:14" x14ac:dyDescent="0.2">
      <c r="B117" s="27" t="s">
        <v>33</v>
      </c>
      <c r="C117" s="25"/>
      <c r="D117" s="25"/>
      <c r="E117" s="25"/>
      <c r="F117"/>
      <c r="G117"/>
      <c r="H117"/>
      <c r="I117"/>
      <c r="J117"/>
      <c r="K117"/>
      <c r="L117"/>
      <c r="M117"/>
      <c r="N117"/>
    </row>
    <row r="118" spans="2:14" x14ac:dyDescent="0.2">
      <c r="B118" s="27"/>
      <c r="C118" s="25"/>
      <c r="D118" s="25"/>
      <c r="E118" s="25"/>
      <c r="F118"/>
      <c r="G118"/>
      <c r="H118"/>
      <c r="I118"/>
      <c r="J118"/>
      <c r="K118"/>
      <c r="L118"/>
      <c r="M118"/>
      <c r="N118"/>
    </row>
    <row r="119" spans="2:14" x14ac:dyDescent="0.2">
      <c r="B119" s="27" t="s">
        <v>81</v>
      </c>
      <c r="F119"/>
      <c r="G119"/>
      <c r="H119"/>
      <c r="I119"/>
      <c r="J119"/>
      <c r="K119"/>
      <c r="L119"/>
      <c r="M119"/>
      <c r="N119"/>
    </row>
    <row r="120" spans="2:14" x14ac:dyDescent="0.2">
      <c r="B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x14ac:dyDescent="0.2">
      <c r="B121" s="27" t="s">
        <v>82</v>
      </c>
      <c r="F121" s="32" t="s">
        <v>83</v>
      </c>
      <c r="G121" s="32"/>
      <c r="H121" s="32"/>
      <c r="I121" s="32"/>
      <c r="J121" s="32"/>
      <c r="K121" s="32"/>
      <c r="L121" s="32"/>
      <c r="M121" s="32"/>
      <c r="N121" s="32"/>
    </row>
  </sheetData>
  <mergeCells count="56">
    <mergeCell ref="F105:M105"/>
    <mergeCell ref="F81:M81"/>
    <mergeCell ref="F83:M83"/>
    <mergeCell ref="F85:M85"/>
    <mergeCell ref="F87:M87"/>
    <mergeCell ref="F89:M89"/>
    <mergeCell ref="F91:M91"/>
    <mergeCell ref="B69:M69"/>
    <mergeCell ref="B71:D71"/>
    <mergeCell ref="F71:M71"/>
    <mergeCell ref="F73:J73"/>
    <mergeCell ref="B75:C75"/>
    <mergeCell ref="F75:J75"/>
    <mergeCell ref="F56:H56"/>
    <mergeCell ref="K56:L56"/>
    <mergeCell ref="F57:H57"/>
    <mergeCell ref="K57:L57"/>
    <mergeCell ref="C62:D62"/>
    <mergeCell ref="H62:I62"/>
    <mergeCell ref="K62:L62"/>
    <mergeCell ref="C47:D47"/>
    <mergeCell ref="E47:G47"/>
    <mergeCell ref="H47:I47"/>
    <mergeCell ref="K53:L53"/>
    <mergeCell ref="C48:D48"/>
    <mergeCell ref="E48:G48"/>
    <mergeCell ref="H48:I48"/>
    <mergeCell ref="C49:D49"/>
    <mergeCell ref="E49:G49"/>
    <mergeCell ref="H49:I49"/>
    <mergeCell ref="C50:D50"/>
    <mergeCell ref="E50:G50"/>
    <mergeCell ref="H50:I50"/>
    <mergeCell ref="C53:D53"/>
    <mergeCell ref="F53:G53"/>
    <mergeCell ref="K12:K13"/>
    <mergeCell ref="L12:L13"/>
    <mergeCell ref="C46:D46"/>
    <mergeCell ref="E46:G46"/>
    <mergeCell ref="H46:I46"/>
    <mergeCell ref="D44:J44"/>
    <mergeCell ref="G12:G13"/>
    <mergeCell ref="H12:H13"/>
    <mergeCell ref="I12:I13"/>
    <mergeCell ref="J12:J13"/>
    <mergeCell ref="B12:B13"/>
    <mergeCell ref="C12:C13"/>
    <mergeCell ref="D12:D13"/>
    <mergeCell ref="E12:E13"/>
    <mergeCell ref="F12:F13"/>
    <mergeCell ref="B3:M3"/>
    <mergeCell ref="B5:M5"/>
    <mergeCell ref="E6:H6"/>
    <mergeCell ref="B7:M7"/>
    <mergeCell ref="D11:H11"/>
    <mergeCell ref="I11:L11"/>
  </mergeCells>
  <pageMargins left="0.70866141732283472" right="0.70866141732283472" top="0.74803149606299213" bottom="0.74803149606299213" header="0.31496062992125984" footer="0.31496062992125984"/>
  <pageSetup scale="6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89"/>
  <sheetViews>
    <sheetView topLeftCell="A46" workbookViewId="0">
      <selection activeCell="B10" sqref="B10"/>
    </sheetView>
  </sheetViews>
  <sheetFormatPr baseColWidth="10" defaultColWidth="11.42578125" defaultRowHeight="15" x14ac:dyDescent="0.25"/>
  <cols>
    <col min="1" max="1" width="35" style="47" bestFit="1" customWidth="1"/>
    <col min="2" max="3" width="15.7109375" style="48" customWidth="1"/>
    <col min="4" max="16384" width="11.42578125" style="47"/>
  </cols>
  <sheetData>
    <row r="3" spans="1:3" ht="30" customHeight="1" x14ac:dyDescent="0.25"/>
    <row r="4" spans="1:3" ht="26.25" customHeight="1" x14ac:dyDescent="0.25">
      <c r="A4" s="96" t="s">
        <v>99</v>
      </c>
      <c r="B4" s="97" t="s">
        <v>12</v>
      </c>
      <c r="C4" s="97" t="s">
        <v>13</v>
      </c>
    </row>
    <row r="5" spans="1:3" x14ac:dyDescent="0.25">
      <c r="A5" s="96"/>
      <c r="B5" s="97"/>
      <c r="C5" s="97"/>
    </row>
    <row r="6" spans="1:3" x14ac:dyDescent="0.25">
      <c r="A6" s="49"/>
      <c r="B6" s="50"/>
      <c r="C6" s="50"/>
    </row>
    <row r="7" spans="1:3" x14ac:dyDescent="0.25">
      <c r="A7" s="51" t="s">
        <v>17</v>
      </c>
      <c r="B7" s="53">
        <f>SUM(B8:B16)</f>
        <v>2267057.8199999998</v>
      </c>
      <c r="C7" s="53">
        <f>SUM(C8:C16)</f>
        <v>62873632.719999999</v>
      </c>
    </row>
    <row r="8" spans="1:3" x14ac:dyDescent="0.25">
      <c r="A8" s="56" t="s">
        <v>100</v>
      </c>
      <c r="B8" s="48">
        <v>149442.72</v>
      </c>
      <c r="C8" s="48">
        <v>1765</v>
      </c>
    </row>
    <row r="9" spans="1:3" x14ac:dyDescent="0.25">
      <c r="A9" s="56" t="s">
        <v>124</v>
      </c>
      <c r="B9" s="48">
        <v>1570398.03</v>
      </c>
    </row>
    <row r="10" spans="1:3" x14ac:dyDescent="0.25">
      <c r="A10" s="56" t="s">
        <v>128</v>
      </c>
      <c r="B10" s="48">
        <v>547217.06999999995</v>
      </c>
    </row>
    <row r="11" spans="1:3" x14ac:dyDescent="0.25">
      <c r="A11" s="56" t="s">
        <v>129</v>
      </c>
      <c r="C11" s="48">
        <v>707749.97</v>
      </c>
    </row>
    <row r="12" spans="1:3" x14ac:dyDescent="0.25">
      <c r="A12" s="56" t="s">
        <v>131</v>
      </c>
      <c r="C12" s="48">
        <v>2477489.84</v>
      </c>
    </row>
    <row r="13" spans="1:3" x14ac:dyDescent="0.25">
      <c r="A13" s="56" t="s">
        <v>117</v>
      </c>
      <c r="C13" s="48">
        <v>170198.85</v>
      </c>
    </row>
    <row r="14" spans="1:3" x14ac:dyDescent="0.25">
      <c r="A14" s="58" t="s">
        <v>108</v>
      </c>
      <c r="C14" s="48">
        <v>39115</v>
      </c>
    </row>
    <row r="15" spans="1:3" x14ac:dyDescent="0.25">
      <c r="A15" s="62" t="s">
        <v>145</v>
      </c>
      <c r="C15" s="48">
        <v>1825700</v>
      </c>
    </row>
    <row r="16" spans="1:3" x14ac:dyDescent="0.25">
      <c r="A16" s="62" t="s">
        <v>146</v>
      </c>
      <c r="C16" s="48">
        <v>57651614.060000002</v>
      </c>
    </row>
    <row r="19" spans="1:3" x14ac:dyDescent="0.25">
      <c r="A19" s="52" t="s">
        <v>85</v>
      </c>
      <c r="B19" s="53">
        <f>B20</f>
        <v>0</v>
      </c>
      <c r="C19" s="53">
        <f>SUM(C20:C21)</f>
        <v>588873.96</v>
      </c>
    </row>
    <row r="20" spans="1:3" x14ac:dyDescent="0.25">
      <c r="A20" s="57" t="s">
        <v>107</v>
      </c>
      <c r="C20" s="48">
        <v>585104</v>
      </c>
    </row>
    <row r="21" spans="1:3" x14ac:dyDescent="0.25">
      <c r="A21" s="47" t="s">
        <v>110</v>
      </c>
      <c r="C21" s="48">
        <v>3769.96</v>
      </c>
    </row>
    <row r="24" spans="1:3" x14ac:dyDescent="0.25">
      <c r="A24" s="54" t="s">
        <v>86</v>
      </c>
      <c r="B24" s="53">
        <f>B25</f>
        <v>0</v>
      </c>
      <c r="C24" s="53">
        <f>SUM(C26:C28)</f>
        <v>201660</v>
      </c>
    </row>
    <row r="25" spans="1:3" x14ac:dyDescent="0.25">
      <c r="A25" s="57" t="s">
        <v>113</v>
      </c>
    </row>
    <row r="26" spans="1:3" x14ac:dyDescent="0.25">
      <c r="A26" s="61" t="s">
        <v>104</v>
      </c>
      <c r="C26" s="48">
        <v>194967</v>
      </c>
    </row>
    <row r="27" spans="1:3" x14ac:dyDescent="0.25">
      <c r="A27" s="61" t="s">
        <v>109</v>
      </c>
      <c r="C27" s="48">
        <v>6693</v>
      </c>
    </row>
    <row r="28" spans="1:3" x14ac:dyDescent="0.25">
      <c r="A28" s="55" t="s">
        <v>120</v>
      </c>
    </row>
    <row r="29" spans="1:3" x14ac:dyDescent="0.25">
      <c r="A29" s="55"/>
    </row>
    <row r="30" spans="1:3" x14ac:dyDescent="0.25">
      <c r="A30" s="54" t="s">
        <v>87</v>
      </c>
      <c r="B30" s="53">
        <f>B31</f>
        <v>-2130</v>
      </c>
      <c r="C30" s="53">
        <f>SUM(C31:C33)</f>
        <v>28909</v>
      </c>
    </row>
    <row r="31" spans="1:3" x14ac:dyDescent="0.25">
      <c r="A31" s="61" t="s">
        <v>112</v>
      </c>
      <c r="B31" s="48">
        <v>-2130</v>
      </c>
    </row>
    <row r="32" spans="1:3" x14ac:dyDescent="0.25">
      <c r="A32" s="57" t="s">
        <v>103</v>
      </c>
      <c r="C32" s="48">
        <v>28909</v>
      </c>
    </row>
    <row r="33" spans="1:3" x14ac:dyDescent="0.25">
      <c r="A33" s="55" t="s">
        <v>119</v>
      </c>
    </row>
    <row r="34" spans="1:3" x14ac:dyDescent="0.25">
      <c r="A34" s="55"/>
    </row>
    <row r="35" spans="1:3" x14ac:dyDescent="0.25">
      <c r="A35" s="54" t="s">
        <v>88</v>
      </c>
      <c r="B35" s="53">
        <f>B36</f>
        <v>9123</v>
      </c>
      <c r="C35" s="53">
        <f>C37</f>
        <v>9182</v>
      </c>
    </row>
    <row r="36" spans="1:3" x14ac:dyDescent="0.25">
      <c r="A36" s="57" t="s">
        <v>114</v>
      </c>
      <c r="B36" s="48">
        <v>9123</v>
      </c>
    </row>
    <row r="37" spans="1:3" x14ac:dyDescent="0.25">
      <c r="A37" s="57" t="s">
        <v>105</v>
      </c>
      <c r="C37" s="48">
        <v>9182</v>
      </c>
    </row>
    <row r="38" spans="1:3" x14ac:dyDescent="0.25">
      <c r="A38" s="55"/>
    </row>
    <row r="39" spans="1:3" x14ac:dyDescent="0.25">
      <c r="A39" s="54" t="s">
        <v>89</v>
      </c>
      <c r="B39" s="53">
        <v>0</v>
      </c>
      <c r="C39" s="53">
        <f>SUM(C40:C42)</f>
        <v>26807</v>
      </c>
    </row>
    <row r="40" spans="1:3" x14ac:dyDescent="0.25">
      <c r="A40" s="59" t="s">
        <v>118</v>
      </c>
    </row>
    <row r="41" spans="1:3" x14ac:dyDescent="0.25">
      <c r="A41" s="55" t="s">
        <v>138</v>
      </c>
      <c r="C41" s="48">
        <v>26807</v>
      </c>
    </row>
    <row r="42" spans="1:3" x14ac:dyDescent="0.25">
      <c r="A42" s="55" t="s">
        <v>121</v>
      </c>
    </row>
    <row r="43" spans="1:3" x14ac:dyDescent="0.25">
      <c r="A43" s="55"/>
    </row>
    <row r="44" spans="1:3" x14ac:dyDescent="0.25">
      <c r="A44" s="54" t="s">
        <v>115</v>
      </c>
      <c r="B44" s="53">
        <f>B45</f>
        <v>-907</v>
      </c>
      <c r="C44" s="53">
        <f>C46</f>
        <v>7699</v>
      </c>
    </row>
    <row r="45" spans="1:3" x14ac:dyDescent="0.25">
      <c r="A45" s="57" t="s">
        <v>116</v>
      </c>
      <c r="B45" s="48">
        <v>-907</v>
      </c>
    </row>
    <row r="46" spans="1:3" x14ac:dyDescent="0.25">
      <c r="A46" s="55" t="s">
        <v>106</v>
      </c>
      <c r="C46" s="48">
        <v>7699</v>
      </c>
    </row>
    <row r="47" spans="1:3" x14ac:dyDescent="0.25">
      <c r="A47" s="55"/>
    </row>
    <row r="48" spans="1:3" x14ac:dyDescent="0.25">
      <c r="A48" s="54" t="s">
        <v>90</v>
      </c>
      <c r="B48" s="53">
        <v>0</v>
      </c>
      <c r="C48" s="53">
        <f>SUM(C49:C49)</f>
        <v>3093720</v>
      </c>
    </row>
    <row r="49" spans="1:3" x14ac:dyDescent="0.25">
      <c r="A49" s="57" t="s">
        <v>133</v>
      </c>
      <c r="C49" s="48">
        <v>3093720</v>
      </c>
    </row>
    <row r="50" spans="1:3" x14ac:dyDescent="0.25">
      <c r="A50" s="57"/>
    </row>
    <row r="51" spans="1:3" x14ac:dyDescent="0.25">
      <c r="A51" s="55"/>
    </row>
    <row r="52" spans="1:3" s="48" customFormat="1" x14ac:dyDescent="0.25">
      <c r="A52" s="54" t="s">
        <v>97</v>
      </c>
      <c r="B52" s="53">
        <v>0</v>
      </c>
      <c r="C52" s="53">
        <v>0</v>
      </c>
    </row>
    <row r="53" spans="1:3" s="48" customFormat="1" x14ac:dyDescent="0.25">
      <c r="A53" s="57"/>
    </row>
    <row r="54" spans="1:3" s="48" customFormat="1" x14ac:dyDescent="0.25">
      <c r="A54" s="57"/>
    </row>
    <row r="55" spans="1:3" s="48" customFormat="1" x14ac:dyDescent="0.25">
      <c r="A55" s="54" t="s">
        <v>96</v>
      </c>
      <c r="B55" s="53">
        <v>0</v>
      </c>
      <c r="C55" s="53">
        <v>0</v>
      </c>
    </row>
    <row r="56" spans="1:3" s="48" customFormat="1" x14ac:dyDescent="0.25">
      <c r="A56" s="57" t="s">
        <v>137</v>
      </c>
      <c r="C56" s="48">
        <v>263561</v>
      </c>
    </row>
    <row r="57" spans="1:3" s="48" customFormat="1" x14ac:dyDescent="0.25">
      <c r="A57" s="57"/>
    </row>
    <row r="58" spans="1:3" s="48" customFormat="1" x14ac:dyDescent="0.25">
      <c r="A58" s="57"/>
    </row>
    <row r="59" spans="1:3" s="48" customFormat="1" x14ac:dyDescent="0.25">
      <c r="A59" s="54" t="s">
        <v>98</v>
      </c>
      <c r="B59" s="53">
        <v>0</v>
      </c>
      <c r="C59" s="53">
        <f>SUM(C60)</f>
        <v>420</v>
      </c>
    </row>
    <row r="60" spans="1:3" x14ac:dyDescent="0.25">
      <c r="A60" s="57" t="s">
        <v>102</v>
      </c>
      <c r="C60" s="48">
        <v>420</v>
      </c>
    </row>
    <row r="63" spans="1:3" x14ac:dyDescent="0.25">
      <c r="A63" s="52" t="s">
        <v>91</v>
      </c>
      <c r="B63" s="53">
        <f>SUM(B64:B72)</f>
        <v>2795489.5300000003</v>
      </c>
      <c r="C63" s="53">
        <f>SUM(C64:C72)</f>
        <v>16745147</v>
      </c>
    </row>
    <row r="64" spans="1:3" x14ac:dyDescent="0.25">
      <c r="A64" s="57" t="s">
        <v>125</v>
      </c>
      <c r="B64" s="48">
        <v>1231419.6100000001</v>
      </c>
    </row>
    <row r="65" spans="1:3" x14ac:dyDescent="0.25">
      <c r="A65" s="57" t="s">
        <v>126</v>
      </c>
      <c r="B65" s="48">
        <v>637607.12</v>
      </c>
    </row>
    <row r="66" spans="1:3" x14ac:dyDescent="0.25">
      <c r="A66" s="57" t="s">
        <v>127</v>
      </c>
      <c r="B66" s="48">
        <v>926462.8</v>
      </c>
    </row>
    <row r="67" spans="1:3" x14ac:dyDescent="0.25">
      <c r="A67" s="61" t="s">
        <v>139</v>
      </c>
      <c r="C67" s="48">
        <v>4146019.31</v>
      </c>
    </row>
    <row r="68" spans="1:3" x14ac:dyDescent="0.25">
      <c r="A68" s="61" t="s">
        <v>140</v>
      </c>
      <c r="C68" s="48">
        <v>1449721.05</v>
      </c>
    </row>
    <row r="69" spans="1:3" x14ac:dyDescent="0.25">
      <c r="A69" s="61" t="s">
        <v>141</v>
      </c>
      <c r="C69" s="48">
        <v>702645.97</v>
      </c>
    </row>
    <row r="70" spans="1:3" x14ac:dyDescent="0.25">
      <c r="A70" s="61" t="s">
        <v>142</v>
      </c>
      <c r="C70" s="48">
        <v>5190479.6900000004</v>
      </c>
    </row>
    <row r="71" spans="1:3" x14ac:dyDescent="0.25">
      <c r="A71" s="61" t="s">
        <v>143</v>
      </c>
      <c r="C71" s="48">
        <v>3119209.55</v>
      </c>
    </row>
    <row r="72" spans="1:3" x14ac:dyDescent="0.25">
      <c r="A72" s="61" t="s">
        <v>144</v>
      </c>
      <c r="C72" s="48">
        <v>2137071.4300000002</v>
      </c>
    </row>
    <row r="74" spans="1:3" x14ac:dyDescent="0.25">
      <c r="A74" s="52" t="s">
        <v>92</v>
      </c>
      <c r="B74" s="53">
        <f>SUM(B75:B82)</f>
        <v>-11934</v>
      </c>
      <c r="C74" s="53">
        <f>SUM(C75:C82)</f>
        <v>7239312.1999999993</v>
      </c>
    </row>
    <row r="75" spans="1:3" x14ac:dyDescent="0.25">
      <c r="A75" s="57" t="s">
        <v>123</v>
      </c>
      <c r="B75" s="48">
        <v>-11934</v>
      </c>
    </row>
    <row r="76" spans="1:3" x14ac:dyDescent="0.25">
      <c r="A76" s="57" t="s">
        <v>130</v>
      </c>
      <c r="C76" s="48">
        <v>632318.44999999995</v>
      </c>
    </row>
    <row r="77" spans="1:3" x14ac:dyDescent="0.25">
      <c r="A77" s="57" t="s">
        <v>132</v>
      </c>
      <c r="C77" s="48">
        <v>874442.8</v>
      </c>
    </row>
    <row r="78" spans="1:3" x14ac:dyDescent="0.25">
      <c r="A78" s="57" t="s">
        <v>134</v>
      </c>
      <c r="C78" s="48">
        <v>345980.72</v>
      </c>
    </row>
    <row r="79" spans="1:3" x14ac:dyDescent="0.25">
      <c r="A79" s="47" t="s">
        <v>135</v>
      </c>
      <c r="C79" s="48">
        <v>4149614.8</v>
      </c>
    </row>
    <row r="80" spans="1:3" x14ac:dyDescent="0.25">
      <c r="A80" s="47" t="s">
        <v>136</v>
      </c>
      <c r="C80" s="48">
        <v>427692.43</v>
      </c>
    </row>
    <row r="81" spans="1:3" x14ac:dyDescent="0.25">
      <c r="A81" s="47" t="s">
        <v>101</v>
      </c>
      <c r="C81" s="48">
        <v>391642</v>
      </c>
    </row>
    <row r="82" spans="1:3" x14ac:dyDescent="0.25">
      <c r="A82" s="47" t="s">
        <v>147</v>
      </c>
      <c r="C82" s="48">
        <v>417621</v>
      </c>
    </row>
    <row r="85" spans="1:3" x14ac:dyDescent="0.25">
      <c r="A85" s="52" t="s">
        <v>93</v>
      </c>
      <c r="B85" s="53">
        <v>0</v>
      </c>
      <c r="C85" s="53">
        <f>C86</f>
        <v>0</v>
      </c>
    </row>
    <row r="86" spans="1:3" x14ac:dyDescent="0.25">
      <c r="A86" s="57" t="s">
        <v>106</v>
      </c>
    </row>
    <row r="88" spans="1:3" x14ac:dyDescent="0.25">
      <c r="A88" s="52" t="s">
        <v>94</v>
      </c>
      <c r="B88" s="53">
        <v>0</v>
      </c>
      <c r="C88" s="53">
        <v>0</v>
      </c>
    </row>
    <row r="89" spans="1:3" x14ac:dyDescent="0.25">
      <c r="A89" s="57"/>
    </row>
  </sheetData>
  <mergeCells count="3">
    <mergeCell ref="A4:A5"/>
    <mergeCell ref="B4:B5"/>
    <mergeCell ref="C4:C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FR-01</vt:lpstr>
      <vt:lpstr>Papel de trabajo</vt:lpstr>
      <vt:lpstr>'FR-01'!Área_de_impresión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Equipo</cp:lastModifiedBy>
  <cp:lastPrinted>2025-04-29T20:58:00Z</cp:lastPrinted>
  <dcterms:created xsi:type="dcterms:W3CDTF">2021-06-29T16:53:38Z</dcterms:created>
  <dcterms:modified xsi:type="dcterms:W3CDTF">2025-04-29T20:58:09Z</dcterms:modified>
</cp:coreProperties>
</file>